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3\"/>
    </mc:Choice>
  </mc:AlternateContent>
  <bookViews>
    <workbookView xWindow="0" yWindow="0" windowWidth="24240" windowHeight="12540" firstSheet="1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E26" i="15"/>
  <c r="D26" i="15"/>
  <c r="E25" i="15"/>
  <c r="D25" i="15"/>
  <c r="F24" i="15"/>
  <c r="E24" i="15"/>
  <c r="D24" i="15"/>
  <c r="F23" i="15"/>
  <c r="E23" i="15"/>
  <c r="D23" i="15"/>
  <c r="F21" i="15"/>
  <c r="E21" i="15"/>
  <c r="D21" i="15"/>
  <c r="E20" i="15"/>
  <c r="D20" i="15"/>
  <c r="E19" i="15"/>
  <c r="D19" i="15"/>
  <c r="E18" i="15"/>
  <c r="D18" i="15"/>
  <c r="F17" i="15"/>
  <c r="E17" i="15"/>
  <c r="D17" i="15"/>
  <c r="E16" i="15"/>
  <c r="D16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E31" i="14"/>
  <c r="E41" i="14" s="1"/>
  <c r="D31" i="14"/>
  <c r="D41" i="14" s="1"/>
  <c r="D42" i="14" s="1"/>
  <c r="E29" i="14"/>
  <c r="D29" i="14"/>
  <c r="E28" i="14"/>
  <c r="D28" i="14"/>
  <c r="F27" i="14"/>
  <c r="E27" i="14"/>
  <c r="D27" i="14"/>
  <c r="E26" i="14"/>
  <c r="D26" i="14"/>
  <c r="E25" i="14"/>
  <c r="D25" i="14"/>
  <c r="E24" i="14"/>
  <c r="D24" i="14"/>
  <c r="E23" i="14"/>
  <c r="D23" i="14"/>
  <c r="F21" i="14"/>
  <c r="E21" i="14"/>
  <c r="D21" i="14"/>
  <c r="E20" i="14"/>
  <c r="D20" i="14"/>
  <c r="E19" i="14"/>
  <c r="D19" i="14"/>
  <c r="E18" i="14"/>
  <c r="D18" i="14"/>
  <c r="F17" i="14"/>
  <c r="E17" i="14"/>
  <c r="D17" i="14"/>
  <c r="E16" i="14"/>
  <c r="D16" i="14"/>
  <c r="E15" i="14"/>
  <c r="D15" i="14"/>
  <c r="F14" i="14"/>
  <c r="E14" i="14"/>
  <c r="D14" i="14"/>
  <c r="F13" i="14"/>
  <c r="E13" i="14"/>
  <c r="E12" i="14"/>
  <c r="E11" i="14"/>
  <c r="E10" i="14"/>
  <c r="D13" i="14"/>
  <c r="D12" i="14"/>
  <c r="D11" i="14"/>
  <c r="D10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F26" i="15" s="1"/>
  <c r="U40" i="2"/>
  <c r="V40" i="2"/>
  <c r="W40" i="2"/>
  <c r="X40" i="2"/>
  <c r="Y40" i="2"/>
  <c r="Z40" i="2"/>
  <c r="AA40" i="2"/>
  <c r="T37" i="2"/>
  <c r="F26" i="14" s="1"/>
  <c r="U37" i="2"/>
  <c r="V37" i="2"/>
  <c r="F28" i="14" s="1"/>
  <c r="W37" i="2"/>
  <c r="F29" i="14" s="1"/>
  <c r="X37" i="2"/>
  <c r="F31" i="14" s="1"/>
  <c r="Y37" i="2"/>
  <c r="Z37" i="2"/>
  <c r="AA37" i="2"/>
  <c r="T34" i="2"/>
  <c r="E40" i="2"/>
  <c r="F40" i="2"/>
  <c r="G40" i="2"/>
  <c r="H40" i="2"/>
  <c r="I40" i="2"/>
  <c r="J40" i="2"/>
  <c r="F15" i="15" s="1"/>
  <c r="K40" i="2"/>
  <c r="F16" i="15" s="1"/>
  <c r="L40" i="2"/>
  <c r="M40" i="2"/>
  <c r="F18" i="15" s="1"/>
  <c r="N40" i="2"/>
  <c r="F19" i="15" s="1"/>
  <c r="O40" i="2"/>
  <c r="F20" i="15" s="1"/>
  <c r="P40" i="2"/>
  <c r="Q40" i="2"/>
  <c r="R40" i="2"/>
  <c r="S40" i="2"/>
  <c r="F25" i="15" s="1"/>
  <c r="G37" i="2"/>
  <c r="F12" i="14" s="1"/>
  <c r="H37" i="2"/>
  <c r="I37" i="2"/>
  <c r="J37" i="2"/>
  <c r="F15" i="14" s="1"/>
  <c r="K37" i="2"/>
  <c r="F16" i="14" s="1"/>
  <c r="L37" i="2"/>
  <c r="M37" i="2"/>
  <c r="F18" i="14" s="1"/>
  <c r="N37" i="2"/>
  <c r="F19" i="14" s="1"/>
  <c r="O37" i="2"/>
  <c r="F20" i="14" s="1"/>
  <c r="P37" i="2"/>
  <c r="Q37" i="2"/>
  <c r="F23" i="14" s="1"/>
  <c r="R37" i="2"/>
  <c r="F24" i="14" s="1"/>
  <c r="S37" i="2"/>
  <c r="F25" i="14" s="1"/>
  <c r="E34" i="2"/>
  <c r="E37" i="2"/>
  <c r="F10" i="14" s="1"/>
  <c r="F37" i="2"/>
  <c r="F11" i="14" s="1"/>
  <c r="D40" i="2"/>
  <c r="D37" i="2"/>
  <c r="F9" i="14" s="1"/>
  <c r="D34" i="2"/>
  <c r="AB2" i="2"/>
  <c r="AG2" i="2"/>
  <c r="L2" i="2"/>
  <c r="D4" i="2"/>
  <c r="AD23" i="2" l="1"/>
  <c r="AD18" i="2"/>
  <c r="AD17" i="2"/>
  <c r="AD15" i="2"/>
  <c r="AD14" i="2"/>
  <c r="AD9" i="2"/>
  <c r="AD8" i="2"/>
  <c r="AD6" i="2"/>
  <c r="AD5" i="2"/>
  <c r="AC32" i="2"/>
  <c r="AC9" i="2"/>
  <c r="AC8" i="2"/>
  <c r="AC6" i="2"/>
  <c r="AC5" i="2"/>
  <c r="AC18" i="2"/>
  <c r="AC17" i="2"/>
  <c r="AA29" i="2"/>
  <c r="Z29" i="2" s="1"/>
  <c r="AA24" i="2"/>
  <c r="Z24" i="2" s="1"/>
  <c r="AA23" i="2"/>
  <c r="Z23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Z6" i="2" s="1"/>
  <c r="AA5" i="2"/>
  <c r="Z5" i="2" s="1"/>
  <c r="X18" i="2"/>
  <c r="X17" i="2"/>
  <c r="Y11" i="2"/>
  <c r="X9" i="2"/>
  <c r="X8" i="2"/>
  <c r="X6" i="2"/>
  <c r="X5" i="2"/>
  <c r="Y15" i="2" l="1"/>
  <c r="Y14" i="2"/>
  <c r="Y20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U32" i="2"/>
  <c r="AT32" i="2"/>
  <c r="AS32" i="2"/>
  <c r="AR32" i="2"/>
  <c r="AQ32" i="2"/>
  <c r="AP32" i="2"/>
  <c r="AM32" i="2"/>
  <c r="AD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K30" i="2"/>
  <c r="AV29" i="2"/>
  <c r="AU29" i="2"/>
  <c r="AT29" i="2"/>
  <c r="AS29" i="2"/>
  <c r="AR29" i="2"/>
  <c r="AQ29" i="2"/>
  <c r="AP29" i="2"/>
  <c r="Y31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V26" i="2"/>
  <c r="AU26" i="2"/>
  <c r="AT26" i="2"/>
  <c r="AS26" i="2"/>
  <c r="AR26" i="2"/>
  <c r="AQ26" i="2"/>
  <c r="AP26" i="2"/>
  <c r="AK26" i="2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L24" i="2"/>
  <c r="AK24" i="2"/>
  <c r="AJ24" i="2"/>
  <c r="AV23" i="2"/>
  <c r="AU23" i="2"/>
  <c r="AT23" i="2"/>
  <c r="AS23" i="2"/>
  <c r="AR23" i="2"/>
  <c r="AQ23" i="2"/>
  <c r="AP23" i="2"/>
  <c r="AL23" i="2"/>
  <c r="AL25" i="2" s="1"/>
  <c r="AC23" i="2"/>
  <c r="AK23" i="2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K21" i="2"/>
  <c r="AV20" i="2"/>
  <c r="AU20" i="2"/>
  <c r="AT20" i="2"/>
  <c r="AS20" i="2"/>
  <c r="AR20" i="2"/>
  <c r="AQ20" i="2"/>
  <c r="AP20" i="2"/>
  <c r="AK20" i="2"/>
  <c r="AC22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V14" i="2"/>
  <c r="AU14" i="2"/>
  <c r="AT14" i="2"/>
  <c r="AS14" i="2"/>
  <c r="AR14" i="2"/>
  <c r="AQ14" i="2"/>
  <c r="AP14" i="2"/>
  <c r="AO14" i="2"/>
  <c r="AN14" i="2"/>
  <c r="AL14" i="2"/>
  <c r="AK14" i="2"/>
  <c r="AK16" i="2" s="1"/>
  <c r="AC14" i="2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V11" i="2"/>
  <c r="AU11" i="2"/>
  <c r="AT11" i="2"/>
  <c r="AS11" i="2"/>
  <c r="AR11" i="2"/>
  <c r="AP11" i="2"/>
  <c r="AO11" i="2"/>
  <c r="AK11" i="2"/>
  <c r="AN11" i="2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10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AK6" i="2"/>
  <c r="AV5" i="2"/>
  <c r="AU5" i="2"/>
  <c r="AT5" i="2"/>
  <c r="AS5" i="2"/>
  <c r="AR5" i="2"/>
  <c r="AQ5" i="2"/>
  <c r="AO5" i="2"/>
  <c r="AN5" i="2"/>
  <c r="AM5" i="2"/>
  <c r="AM7" i="2" s="1"/>
  <c r="AL5" i="2"/>
  <c r="AL7" i="2" s="1"/>
  <c r="AJ5" i="2"/>
  <c r="AI5" i="2"/>
  <c r="U4" i="2"/>
  <c r="AG3" i="2"/>
  <c r="AB3" i="2"/>
  <c r="U3" i="2"/>
  <c r="L4" i="2"/>
  <c r="I3" i="2"/>
  <c r="I4" i="2" s="1"/>
  <c r="H3" i="2"/>
  <c r="H4" i="2" s="1"/>
  <c r="AG4" i="2"/>
  <c r="AB4" i="2"/>
  <c r="AS2" i="2"/>
  <c r="X16" i="2" l="1"/>
  <c r="AN22" i="2"/>
  <c r="AL22" i="2"/>
  <c r="AN16" i="2"/>
  <c r="AN7" i="2"/>
  <c r="AK13" i="2"/>
  <c r="X13" i="2"/>
  <c r="AL28" i="2"/>
  <c r="AH10" i="2"/>
  <c r="AH17" i="2"/>
  <c r="AI17" i="2" s="1"/>
  <c r="AI19" i="2" s="1"/>
  <c r="AK2" i="2"/>
  <c r="AA34" i="2"/>
  <c r="AN33" i="2"/>
  <c r="AT3" i="2"/>
  <c r="AN28" i="2"/>
  <c r="AM22" i="2"/>
  <c r="AM19" i="2"/>
  <c r="AC16" i="2"/>
  <c r="AL16" i="2"/>
  <c r="AI29" i="2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K22" i="2"/>
  <c r="AK25" i="2"/>
  <c r="X34" i="2"/>
  <c r="X28" i="2"/>
  <c r="AN25" i="2"/>
  <c r="AJ22" i="2"/>
  <c r="AD34" i="2"/>
  <c r="AC31" i="2"/>
  <c r="N4" i="2"/>
  <c r="AN13" i="2"/>
  <c r="AA13" i="2"/>
  <c r="T4" i="2"/>
  <c r="AA4" i="2"/>
  <c r="Q4" i="2"/>
  <c r="AC25" i="2"/>
  <c r="M4" i="2"/>
  <c r="AU3" i="2"/>
  <c r="V4" i="2"/>
  <c r="J4" i="2"/>
  <c r="AQ3" i="2"/>
  <c r="AR2" i="2"/>
  <c r="AK3" i="2"/>
  <c r="Y7" i="2"/>
  <c r="AI7" i="2"/>
  <c r="AP3" i="2"/>
  <c r="R4" i="2"/>
  <c r="F4" i="2"/>
  <c r="AS3" i="2"/>
  <c r="E4" i="2"/>
  <c r="AO3" i="2"/>
  <c r="AV3" i="2"/>
  <c r="F7" i="2"/>
  <c r="AP5" i="2"/>
  <c r="AV2" i="2"/>
  <c r="AO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J16" i="2"/>
  <c r="AM15" i="2"/>
  <c r="AH19" i="2"/>
  <c r="X22" i="2"/>
  <c r="AD28" i="2"/>
  <c r="AM31" i="2"/>
  <c r="AN32" i="2"/>
  <c r="AQ11" i="2"/>
  <c r="AD13" i="2"/>
  <c r="AI20" i="2"/>
  <c r="AM25" i="2"/>
  <c r="Y25" i="2"/>
  <c r="AJ28" i="2"/>
  <c r="AN31" i="2"/>
  <c r="X31" i="2"/>
  <c r="AK32" i="2"/>
  <c r="AM33" i="2"/>
  <c r="AM34" i="2" s="1"/>
  <c r="AK8" i="2"/>
  <c r="AK10" i="2" s="1"/>
  <c r="AJ13" i="2"/>
  <c r="AK33" i="2"/>
  <c r="AM14" i="2"/>
  <c r="AK17" i="2"/>
  <c r="AK19" i="2" s="1"/>
  <c r="Z13" i="2" l="1"/>
  <c r="AN34" i="2"/>
  <c r="AJ34" i="2"/>
  <c r="AL34" i="2"/>
  <c r="E42" i="14"/>
  <c r="E41" i="15"/>
  <c r="E42" i="15" s="1"/>
  <c r="AD4" i="2"/>
  <c r="AK4" i="2"/>
  <c r="AM16" i="2"/>
  <c r="Z34" i="2"/>
  <c r="AL13" i="2"/>
  <c r="AL4" i="2"/>
  <c r="AN4" i="2"/>
  <c r="AI31" i="2"/>
  <c r="AJ4" i="2"/>
  <c r="X4" i="2"/>
  <c r="AH31" i="2"/>
  <c r="Y4" i="2"/>
  <c r="AH7" i="2"/>
  <c r="AK34" i="2"/>
  <c r="AI32" i="2"/>
  <c r="AM11" i="2"/>
  <c r="AM13" i="2" s="1"/>
  <c r="AC13" i="2"/>
  <c r="AH22" i="2"/>
  <c r="AI22" i="2"/>
  <c r="AI10" i="2"/>
  <c r="AC34" i="2"/>
  <c r="AC28" i="2"/>
  <c r="AI11" i="2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AH34" i="2"/>
  <c r="AI26" i="2"/>
  <c r="AI28" i="2" s="1"/>
  <c r="AH28" i="2"/>
  <c r="AM4" i="2"/>
  <c r="AC4" i="2"/>
  <c r="AH13" i="2"/>
  <c r="AM28" i="2"/>
  <c r="AI4" i="2" l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0" l="1"/>
  <c r="D41" i="13"/>
  <c r="D42" i="13" s="1"/>
  <c r="D41" i="11"/>
  <c r="D42" i="11" s="1"/>
  <c r="D41" i="8"/>
  <c r="D42" i="8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E42" i="5" s="1"/>
  <c r="D41" i="4"/>
  <c r="D42" i="4" s="1"/>
  <c r="E41" i="9"/>
  <c r="E42" i="9" s="1"/>
  <c r="E41" i="10"/>
  <c r="F41" i="10" s="1"/>
  <c r="E41" i="12"/>
  <c r="E42" i="12" s="1"/>
  <c r="D41" i="9"/>
  <c r="D41" i="12"/>
  <c r="D42" i="10"/>
  <c r="D41" i="5"/>
  <c r="F41" i="5" l="1"/>
  <c r="F41" i="7"/>
  <c r="F41" i="4"/>
  <c r="F41" i="11"/>
  <c r="E42" i="4"/>
  <c r="F42" i="4" s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<sst xmlns="http://schemas.openxmlformats.org/spreadsheetml/2006/main" count="1601" uniqueCount="186">
  <si>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</si>
  <si>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</si>
  <si>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</si>
  <si>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</si>
  <si>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</si>
  <si>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</si>
  <si>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</si>
  <si>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</si>
  <si>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</si>
  <si>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</si>
  <si>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</si>
  <si>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</si>
  <si>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</si>
  <si>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</si>
  <si>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</si>
  <si>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</si>
  <si>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</si>
  <si>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</si>
  <si>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</si>
  <si>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</si>
  <si>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</si>
  <si>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</si>
  <si>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</si>
  <si>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</si>
  <si>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</si>
  <si>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</si>
  <si>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</si>
  <si>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</si>
  <si>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</si>
  <si>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</si>
  <si>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</si>
  <si>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</si>
  <si>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</si>
  <si>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</si>
  <si>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</si>
  <si>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</si>
  <si>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</si>
  <si>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</si>
  <si>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</si>
  <si>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</si>
  <si>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</si>
  <si>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</si>
  <si>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</si>
  <si>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</si>
  <si>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</si>
  <si>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</si>
  <si>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</si>
  <si>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</si>
  <si>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</si>
  <si>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</si>
  <si>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</si>
  <si>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</si>
  <si>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</si>
  <si>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</si>
  <si>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</si>
  <si>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</si>
  <si>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</si>
  <si>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</si>
  <si>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</si>
  <si>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</si>
  <si>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</si>
  <si>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</si>
  <si>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</si>
  <si>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</si>
  <si>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</si>
  <si>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</si>
  <si>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</si>
  <si>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</si>
  <si>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</si>
  <si>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</si>
  <si>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</si>
  <si>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</si>
  <si>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</si>
  <si>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</si>
  <si>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</si>
  <si>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</si>
  <si>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</si>
  <si>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</si>
  <si>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</si>
  <si>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</si>
  <si>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</si>
  <si>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</si>
  <si>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</si>
  <si>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</si>
  <si>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</si>
  <si>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</si>
  <si>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</si>
  <si>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</si>
  <si>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</si>
  <si>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</si>
  <si>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</si>
  <si>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</si>
  <si>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</si>
  <si>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</si>
  <si>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</si>
  <si>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</si>
  <si>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</si>
  <si>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</si>
  <si>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</si>
  <si>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</si>
  <si>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</si>
  <si>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</si>
  <si>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</si>
  <si>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</si>
  <si>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</si>
  <si>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</si>
  <si>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</si>
  <si>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</si>
  <si>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</si>
  <si>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</si>
  <si>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</si>
  <si>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</si>
  <si>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</si>
  <si>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</si>
  <si>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</si>
  <si>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</si>
  <si>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</si>
  <si>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</si>
  <si>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</si>
  <si>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</si>
  <si>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</si>
  <si>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</si>
  <si>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</si>
  <si>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</si>
  <si>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</si>
  <si>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</si>
  <si>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</si>
  <si>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</si>
  <si>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</si>
  <si>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</si>
  <si>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</si>
  <si>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</si>
  <si>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</si>
  <si>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</si>
  <si>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</si>
  <si>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</si>
  <si>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</si>
  <si>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</si>
  <si>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</si>
  <si>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</si>
  <si>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</si>
  <si>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</si>
  <si>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</si>
  <si>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</si>
  <si>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</si>
  <si>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</si>
  <si>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</si>
  <si>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</si>
  <si>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</si>
  <si>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</si>
  <si>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</si>
  <si>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</si>
  <si>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</si>
  <si>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</si>
  <si>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</si>
  <si>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</si>
  <si>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</si>
  <si>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</si>
  <si>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</si>
  <si>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</si>
  <si>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</si>
  <si>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</si>
  <si>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</si>
  <si>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</si>
  <si>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</si>
  <si>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</si>
  <si>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</si>
  <si>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</si>
  <si>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</si>
  <si>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</si>
  <si>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</si>
  <si>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</si>
  <si>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</si>
  <si>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</si>
  <si>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</si>
  <si>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</si>
  <si>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</si>
  <si>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 xml:space="preserve">填报单位名称：泉山社区   </t>
    <phoneticPr fontId="2" type="noConversion"/>
  </si>
  <si>
    <t>填报单位名称：上郭社区</t>
    <phoneticPr fontId="2" type="noConversion"/>
  </si>
  <si>
    <t>报出日期：2022年  月   日</t>
    <phoneticPr fontId="1" type="noConversion"/>
  </si>
  <si>
    <t>2024年1月</t>
    <phoneticPr fontId="2" type="noConversion"/>
  </si>
  <si>
    <t>2024年1月</t>
    <phoneticPr fontId="1" type="noConversion"/>
  </si>
  <si>
    <t>2024年1月</t>
    <phoneticPr fontId="1" type="noConversion"/>
  </si>
  <si>
    <t>三季度</t>
    <phoneticPr fontId="1" type="noConversion"/>
  </si>
  <si>
    <t>2023年第3季度</t>
    <phoneticPr fontId="2" type="noConversion"/>
  </si>
  <si>
    <t>2023年第3季度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</si>
</sst>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N18" sqref="N18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184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838</v>
      </c>
      <c r="E9" s="21">
        <f>A406主要畜禽生产情况过录表!D3</f>
        <v>744</v>
      </c>
      <c r="F9" s="78">
        <f>A406主要畜禽生产情况过录表!D4</f>
        <v>12.634408602150549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124</v>
      </c>
      <c r="E10" s="21">
        <f>A406主要畜禽生产情况过录表!E3</f>
        <v>82</v>
      </c>
      <c r="F10" s="78">
        <f>A406主要畜禽生产情况过录表!E4</f>
        <v>51.219512195121951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376</v>
      </c>
      <c r="E11" s="21">
        <f>A406主要畜禽生产情况过录表!F3</f>
        <v>450</v>
      </c>
      <c r="F11" s="78">
        <f>A406主要畜禽生产情况过录表!F4</f>
        <v>-16.444444444444439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376</v>
      </c>
      <c r="E12" s="21">
        <f>A406主要畜禽生产情况过录表!G3</f>
        <v>450</v>
      </c>
      <c r="F12" s="78">
        <f>A406主要畜禽生产情况过录表!G4</f>
        <v>-16.444444444444439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800</v>
      </c>
      <c r="E15" s="21">
        <f>A406主要畜禽生产情况过录表!J3</f>
        <v>535</v>
      </c>
      <c r="F15" s="78">
        <f>A406主要畜禽生产情况过录表!J4</f>
        <v>49.532710280373827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800</v>
      </c>
      <c r="E16" s="21">
        <f>A406主要畜禽生产情况过录表!K3</f>
        <v>535</v>
      </c>
      <c r="F16" s="78">
        <f>A406主要畜禽生产情况过录表!K4</f>
        <v>49.532710280373827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>
        <f>A406主要畜禽生产情况过录表!L3</f>
        <v>0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36050</v>
      </c>
      <c r="E18" s="21">
        <f>A406主要畜禽生产情况过录表!M3</f>
        <v>19056</v>
      </c>
      <c r="F18" s="78">
        <f>A406主要畜禽生产情况过录表!M4</f>
        <v>89.179261125104944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34000</v>
      </c>
      <c r="E19" s="21">
        <f>A406主要畜禽生产情况过录表!N3</f>
        <v>18988</v>
      </c>
      <c r="F19" s="78">
        <f>A406主要畜禽生产情况过录表!N4</f>
        <v>79.060459237413099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5500</v>
      </c>
      <c r="E20" s="21">
        <f>A406主要畜禽生产情况过录表!O3</f>
        <v>4136</v>
      </c>
      <c r="F20" s="78">
        <f>A406主要畜禽生产情况过录表!O4</f>
        <v>32.978723404255319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28500</v>
      </c>
      <c r="E21" s="21">
        <f>A406主要畜禽生产情况过录表!P3</f>
        <v>14852</v>
      </c>
      <c r="F21" s="78">
        <f>A406主要畜禽生产情况过录表!P4</f>
        <v>91.893347697279836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187</v>
      </c>
      <c r="E23" s="21">
        <f>A406主要畜禽生产情况过录表!Q3</f>
        <v>29</v>
      </c>
      <c r="F23" s="78">
        <f>A406主要畜禽生产情况过录表!Q4</f>
        <v>544.82758620689651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87</v>
      </c>
      <c r="E24" s="21">
        <f>A406主要畜禽生产情况过录表!R3</f>
        <v>37</v>
      </c>
      <c r="F24" s="78">
        <f>A406主要畜禽生产情况过录表!R4</f>
        <v>135.13513513513513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176</v>
      </c>
      <c r="E25" s="21">
        <f>A406主要畜禽生产情况过录表!S3</f>
        <v>169</v>
      </c>
      <c r="F25" s="78">
        <f>A406主要畜禽生产情况过录表!S4</f>
        <v>4.1420118343195256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176</v>
      </c>
      <c r="E26" s="21">
        <f>A406主要畜禽生产情况过录表!T3</f>
        <v>169</v>
      </c>
      <c r="F26" s="78">
        <f>A406主要畜禽生产情况过录表!T4</f>
        <v>4.1420118343195256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4500</v>
      </c>
      <c r="E28" s="21">
        <f>A406主要畜禽生产情况过录表!V3</f>
        <v>2873</v>
      </c>
      <c r="F28" s="78">
        <f>A406主要畜禽生产情况过录表!V4</f>
        <v>56.630699617124947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4500</v>
      </c>
      <c r="E29" s="21">
        <f>A406主要畜禽生产情况过录表!W3</f>
        <v>2826</v>
      </c>
      <c r="F29" s="78">
        <f>A406主要畜禽生产情况过录表!W4</f>
        <v>59.235668789808926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2.67</v>
      </c>
      <c r="E31" s="21">
        <f>A406主要畜禽生产情况过录表!X3</f>
        <v>2.5</v>
      </c>
      <c r="F31" s="78">
        <f>A406主要畜禽生产情况过录表!X4</f>
        <v>6.800000000000006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6.5</v>
      </c>
      <c r="E32" s="21">
        <f>A406主要畜禽生产情况过录表!Y3</f>
        <v>5.5</v>
      </c>
      <c r="F32" s="78">
        <f>A406主要畜禽生产情况过录表!Y4</f>
        <v>18.181818181818187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1.72</v>
      </c>
      <c r="E33" s="21">
        <f>A406主要畜禽生产情况过录表!Z3</f>
        <v>2.6</v>
      </c>
      <c r="F33" s="78">
        <f>A406主要畜禽生产情况过录表!Z4</f>
        <v>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1.72</v>
      </c>
      <c r="E34" s="21">
        <f>A406主要畜禽生产情况过录表!AA3</f>
        <v>2.6</v>
      </c>
      <c r="F34" s="78">
        <f>A406主要畜禽生产情况过录表!AA4</f>
        <v>-33.846153846153847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11.6</v>
      </c>
      <c r="E36" s="21">
        <f>A406主要畜禽生产情况过录表!AC3</f>
        <v>10.6</v>
      </c>
      <c r="F36" s="78">
        <f>A406主要畜禽生产情况过录表!AC4</f>
        <v>9.4339622641509422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2.85</v>
      </c>
      <c r="E37" s="21">
        <f>A406主要畜禽生产情况过录表!AD3</f>
        <v>2.33</v>
      </c>
      <c r="F37" s="78">
        <f>A406主要畜禽生产情况过录表!AD4</f>
        <v>22.317596566523612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66.8</v>
      </c>
      <c r="E38" s="21">
        <f>A406主要畜禽生产情况过录表!AE3</f>
        <v>34.700000000000003</v>
      </c>
      <c r="F38" s="78">
        <f>A406主要畜禽生产情况过录表!AE4</f>
        <v>92.507204610950993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41.6</v>
      </c>
      <c r="E39" s="21">
        <f>A406主要畜禽生产情况过录表!AF3</f>
        <v>20.9</v>
      </c>
      <c r="F39" s="78">
        <f>A406主要畜禽生产情况过录表!AF4</f>
        <v>99.043062200956953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22.490000000000002</v>
      </c>
      <c r="E41" s="33">
        <f>E31+E32+E33+E36</f>
        <v>21.2</v>
      </c>
      <c r="F41" s="34">
        <f>(D41/E41-1)*100</f>
        <v>6.0849056603773821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abSelected="1" zoomScaleNormal="100" workbookViewId="0">
      <pane ySplit="1" topLeftCell="A2" activePane="bottomLeft" state="frozen"/>
      <selection pane="bottomLeft" activeCell="V18" sqref="V18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169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183</v>
      </c>
      <c r="B2" s="74" t="s">
        <v>127</v>
      </c>
      <c r="C2" s="74" t="s">
        <v>27</v>
      </c>
      <c r="D2" s="74">
        <v>838</v>
      </c>
      <c r="E2" s="74">
        <v>124</v>
      </c>
      <c r="F2" s="74">
        <v>376</v>
      </c>
      <c r="G2" s="74">
        <v>376</v>
      </c>
      <c r="H2" s="74">
        <v>0</v>
      </c>
      <c r="I2" s="74">
        <v>0</v>
      </c>
      <c r="J2" s="74">
        <v>800</v>
      </c>
      <c r="K2" s="74">
        <v>800</v>
      </c>
      <c r="L2" s="74" t="e">
        <f>L5+L8+L11+L14+L17+L20+L23+L26+L29+L32+#REF!+#REF!+#REF!+#REF!+#REF!+#REF!+#REF!+#REF!+#REF!+#REF!+#REF!+L35+L38</f>
        <v>#REF!</v>
      </c>
      <c r="M2" s="74">
        <v>36050</v>
      </c>
      <c r="N2" s="74">
        <v>34000</v>
      </c>
      <c r="O2" s="74">
        <v>5500</v>
      </c>
      <c r="P2" s="74">
        <v>28500</v>
      </c>
      <c r="Q2" s="74">
        <v>187</v>
      </c>
      <c r="R2" s="74">
        <v>87</v>
      </c>
      <c r="S2" s="74">
        <v>176</v>
      </c>
      <c r="T2" s="74">
        <v>176</v>
      </c>
      <c r="U2" s="74">
        <v>0</v>
      </c>
      <c r="V2" s="74">
        <v>4500</v>
      </c>
      <c r="W2" s="74">
        <v>4500</v>
      </c>
      <c r="X2" s="74">
        <v>2.67</v>
      </c>
      <c r="Y2" s="74">
        <v>6.5</v>
      </c>
      <c r="Z2" s="74">
        <v>1.72</v>
      </c>
      <c r="AA2" s="74">
        <v>1.72</v>
      </c>
      <c r="AB2" s="74" t="e">
        <f>AB5+AB8+AB11+AB14+AB17+AB20+AB23+AB26+AB29+AB32+#REF!+#REF!+#REF!+#REF!+#REF!+#REF!+#REF!+#REF!+#REF!+#REF!+#REF!+AB35+AB38</f>
        <v>#REF!</v>
      </c>
      <c r="AC2" s="74">
        <v>11.6</v>
      </c>
      <c r="AD2" s="74">
        <v>2.85</v>
      </c>
      <c r="AE2" s="74">
        <v>66.8</v>
      </c>
      <c r="AF2" s="74">
        <v>41.6</v>
      </c>
      <c r="AG2" s="74" t="e">
        <f>AG5+AG8+AG11+AG14+AG17+AG20+AG23+AG26+AG29+AG32+#REF!+#REF!+#REF!+#REF!+#REF!+#REF!+#REF!+#REF!+#REF!+#REF!+#REF!+AG35+AG38</f>
        <v>#REF!</v>
      </c>
      <c r="AH2" s="74">
        <v>15.47</v>
      </c>
      <c r="AI2" s="74">
        <v>60.18</v>
      </c>
      <c r="AJ2" s="83">
        <v>87.05</v>
      </c>
      <c r="AK2" s="83">
        <f>Y2*1000/R2</f>
        <v>74.712643678160916</v>
      </c>
      <c r="AL2" s="83">
        <v>19.739999999999998</v>
      </c>
      <c r="AM2" s="83">
        <v>1.61</v>
      </c>
      <c r="AN2" s="83">
        <v>1.54</v>
      </c>
      <c r="AO2" s="74">
        <f>Q2/D2*100</f>
        <v>22.315035799522672</v>
      </c>
      <c r="AP2" s="74">
        <f>R2/F2*100</f>
        <v>23.138297872340424</v>
      </c>
      <c r="AQ2" s="74">
        <f>S2/J2*100</f>
        <v>22</v>
      </c>
      <c r="AR2" s="74">
        <f>V2/M2*100</f>
        <v>12.482662968099861</v>
      </c>
      <c r="AS2" s="74">
        <f>E2/D2*100</f>
        <v>14.797136038186157</v>
      </c>
      <c r="AT2" s="75" t="e">
        <f>AG2/H2*1000</f>
        <v>#REF!</v>
      </c>
      <c r="AU2" s="75">
        <f>AE2/M2*1000</f>
        <v>1.8529819694868237</v>
      </c>
      <c r="AV2" s="75">
        <f>AF2/P2*1000</f>
        <v>1.4596491228070174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744</v>
      </c>
      <c r="E3" s="61">
        <v>82</v>
      </c>
      <c r="F3" s="61">
        <v>450</v>
      </c>
      <c r="G3" s="61">
        <v>450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535</v>
      </c>
      <c r="K3" s="61">
        <v>535</v>
      </c>
      <c r="L3" s="61"/>
      <c r="M3" s="61">
        <v>19056</v>
      </c>
      <c r="N3" s="61">
        <v>18988</v>
      </c>
      <c r="O3" s="61">
        <v>4136</v>
      </c>
      <c r="P3" s="61">
        <v>14852</v>
      </c>
      <c r="Q3" s="61">
        <v>29</v>
      </c>
      <c r="R3" s="61">
        <v>37</v>
      </c>
      <c r="S3" s="61">
        <v>169</v>
      </c>
      <c r="T3" s="61">
        <v>169</v>
      </c>
      <c r="U3" s="61" t="e">
        <f>U6+U9+U12+U15+U18+U21+U24+U27+U30+U33+#REF!+#REF!+#REF!+#REF!+#REF!+#REF!+#REF!+#REF!+#REF!+#REF!+#REF!</f>
        <v>#REF!</v>
      </c>
      <c r="V3" s="61">
        <v>2873</v>
      </c>
      <c r="W3" s="61">
        <v>2826</v>
      </c>
      <c r="X3" s="84">
        <v>2.5</v>
      </c>
      <c r="Y3" s="61">
        <v>5.5</v>
      </c>
      <c r="Z3" s="61">
        <v>2.6</v>
      </c>
      <c r="AA3" s="61">
        <v>2.6</v>
      </c>
      <c r="AB3" s="61" t="e">
        <f>AB6+AB9+AB12+AB15+AB18+AB21+AB24+AB27+AB30+AB33+#REF!+#REF!+#REF!+#REF!+#REF!+#REF!+#REF!+#REF!+#REF!+#REF!+#REF!</f>
        <v>#REF!</v>
      </c>
      <c r="AC3" s="61">
        <v>10.6</v>
      </c>
      <c r="AD3" s="61">
        <v>2.33</v>
      </c>
      <c r="AE3" s="61">
        <v>34.700000000000003</v>
      </c>
      <c r="AF3" s="61">
        <v>20.9</v>
      </c>
      <c r="AG3" s="61" t="e">
        <f>AG6+AG9+AG12+AG15+AG18+AG21+AG24+AG27+AG30+AG33+#REF!+#REF!+#REF!+#REF!+#REF!+#REF!+#REF!+#REF!+#REF!+#REF!+#REF!</f>
        <v>#REF!</v>
      </c>
      <c r="AH3" s="61">
        <v>15.6</v>
      </c>
      <c r="AI3" s="61">
        <v>45.3</v>
      </c>
      <c r="AJ3" s="84">
        <v>86</v>
      </c>
      <c r="AK3" s="84">
        <f>Y3*1000/R3</f>
        <v>148.64864864864865</v>
      </c>
      <c r="AL3" s="84">
        <v>20</v>
      </c>
      <c r="AM3" s="84">
        <v>1.5</v>
      </c>
      <c r="AN3" s="84">
        <v>1.48</v>
      </c>
      <c r="AO3" s="61">
        <f>Q3/D3*100</f>
        <v>3.8978494623655915</v>
      </c>
      <c r="AP3" s="61">
        <f>R3/F3*100</f>
        <v>8.2222222222222232</v>
      </c>
      <c r="AQ3" s="61">
        <f>S3/J3*100</f>
        <v>31.588785046728972</v>
      </c>
      <c r="AR3" s="61">
        <f>V3/M3*100</f>
        <v>15.076616288832914</v>
      </c>
      <c r="AS3" s="61">
        <f>E3/D3*100</f>
        <v>11.021505376344086</v>
      </c>
      <c r="AT3" s="62" t="e">
        <f>AG3/H3*1000</f>
        <v>#REF!</v>
      </c>
      <c r="AU3" s="62">
        <f>AE3/M3*1000</f>
        <v>1.8209487825356845</v>
      </c>
      <c r="AV3" s="62">
        <f>AF3/P3*1000</f>
        <v>1.4072178831133852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12.634408602150549</v>
      </c>
      <c r="E4" s="84">
        <f t="shared" ref="E4:AN4" si="0">(E2/E3-1)*100</f>
        <v>51.219512195121951</v>
      </c>
      <c r="F4" s="84">
        <f t="shared" si="0"/>
        <v>-16.444444444444439</v>
      </c>
      <c r="G4" s="84">
        <f t="shared" si="0"/>
        <v>-16.444444444444439</v>
      </c>
      <c r="H4" s="84" t="e">
        <f t="shared" si="0"/>
        <v>#REF!</v>
      </c>
      <c r="I4" s="84" t="e">
        <f t="shared" si="0"/>
        <v>#REF!</v>
      </c>
      <c r="J4" s="84">
        <f t="shared" si="0"/>
        <v>49.532710280373827</v>
      </c>
      <c r="K4" s="84">
        <f t="shared" si="0"/>
        <v>49.532710280373827</v>
      </c>
      <c r="L4" s="84" t="e">
        <f t="shared" si="0"/>
        <v>#REF!</v>
      </c>
      <c r="M4" s="84">
        <f t="shared" si="0"/>
        <v>89.179261125104944</v>
      </c>
      <c r="N4" s="84">
        <f t="shared" si="0"/>
        <v>79.060459237413099</v>
      </c>
      <c r="O4" s="84">
        <f t="shared" si="0"/>
        <v>32.978723404255319</v>
      </c>
      <c r="P4" s="84">
        <f t="shared" si="0"/>
        <v>91.893347697279836</v>
      </c>
      <c r="Q4" s="84">
        <f t="shared" si="0"/>
        <v>544.82758620689651</v>
      </c>
      <c r="R4" s="84">
        <f t="shared" si="0"/>
        <v>135.13513513513513</v>
      </c>
      <c r="S4" s="84">
        <f t="shared" si="0"/>
        <v>4.1420118343195256</v>
      </c>
      <c r="T4" s="84">
        <f t="shared" si="0"/>
        <v>4.1420118343195256</v>
      </c>
      <c r="U4" s="84" t="e">
        <f t="shared" si="0"/>
        <v>#REF!</v>
      </c>
      <c r="V4" s="84">
        <f t="shared" si="0"/>
        <v>56.630699617124947</v>
      </c>
      <c r="W4" s="84">
        <f t="shared" si="0"/>
        <v>59.235668789808926</v>
      </c>
      <c r="X4" s="84">
        <f t="shared" si="0"/>
        <v>6.800000000000006</v>
      </c>
      <c r="Y4" s="84">
        <f t="shared" si="0"/>
        <v>18.181818181818187</v>
      </c>
      <c r="Z4" s="84"/>
      <c r="AA4" s="84">
        <f t="shared" si="0"/>
        <v>-33.846153846153847</v>
      </c>
      <c r="AB4" s="84" t="e">
        <f t="shared" si="0"/>
        <v>#REF!</v>
      </c>
      <c r="AC4" s="84">
        <f t="shared" si="0"/>
        <v>9.4339622641509422</v>
      </c>
      <c r="AD4" s="84">
        <f t="shared" si="0"/>
        <v>22.317596566523612</v>
      </c>
      <c r="AE4" s="84">
        <f t="shared" si="0"/>
        <v>92.507204610950993</v>
      </c>
      <c r="AF4" s="84">
        <f t="shared" si="0"/>
        <v>99.043062200956953</v>
      </c>
      <c r="AG4" s="84" t="e">
        <f t="shared" si="0"/>
        <v>#REF!</v>
      </c>
      <c r="AH4" s="84">
        <f t="shared" si="0"/>
        <v>-0.83333333333333037</v>
      </c>
      <c r="AI4" s="84">
        <f t="shared" si="0"/>
        <v>32.847682119205302</v>
      </c>
      <c r="AJ4" s="84">
        <f t="shared" si="0"/>
        <v>1.2209302325581373</v>
      </c>
      <c r="AK4" s="84">
        <f t="shared" si="0"/>
        <v>-49.738766980146288</v>
      </c>
      <c r="AL4" s="84">
        <f t="shared" si="0"/>
        <v>-1.3000000000000123</v>
      </c>
      <c r="AM4" s="84">
        <f t="shared" si="0"/>
        <v>7.3333333333333472</v>
      </c>
      <c r="AN4" s="84">
        <f t="shared" si="0"/>
        <v>4.0540540540540571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46</v>
      </c>
      <c r="G5" s="66">
        <v>46</v>
      </c>
      <c r="H5" s="66">
        <v>0</v>
      </c>
      <c r="I5" s="66">
        <v>0</v>
      </c>
      <c r="J5" s="66">
        <v>0</v>
      </c>
      <c r="K5" s="66">
        <v>0</v>
      </c>
      <c r="L5" s="66"/>
      <c r="M5" s="66"/>
      <c r="N5" s="66"/>
      <c r="O5" s="66"/>
      <c r="P5" s="66">
        <v>0</v>
      </c>
      <c r="Q5" s="66">
        <v>0</v>
      </c>
      <c r="R5" s="66">
        <v>5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v>0.13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v>7.0000000000000007E-2</v>
      </c>
      <c r="AI5" s="66">
        <f>AE5+AG5+AH5</f>
        <v>7.0000000000000007E-2</v>
      </c>
      <c r="AJ5" s="79" t="e">
        <f t="shared" ref="AJ5:AL6" si="1">X5*1000/Q5</f>
        <v>#DIV/0!</v>
      </c>
      <c r="AK5" s="79">
        <f t="shared" si="1"/>
        <v>26</v>
      </c>
      <c r="AL5" s="79" t="e">
        <f t="shared" si="1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10.869565217391305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54</v>
      </c>
      <c r="G6" s="91">
        <v>54</v>
      </c>
      <c r="H6" s="91"/>
      <c r="I6" s="91"/>
      <c r="J6" s="91">
        <v>0</v>
      </c>
      <c r="K6" s="91">
        <v>0</v>
      </c>
      <c r="L6" s="91"/>
      <c r="M6" s="91"/>
      <c r="N6" s="91"/>
      <c r="O6" s="91"/>
      <c r="P6" s="91"/>
      <c r="Q6" s="91">
        <v>0</v>
      </c>
      <c r="R6" s="91">
        <v>0</v>
      </c>
      <c r="S6" s="91">
        <v>0</v>
      </c>
      <c r="T6" s="91">
        <v>0</v>
      </c>
      <c r="U6" s="91"/>
      <c r="V6" s="91">
        <v>0</v>
      </c>
      <c r="W6" s="91">
        <v>0</v>
      </c>
      <c r="X6" s="92">
        <f>Q6*0.09</f>
        <v>0</v>
      </c>
      <c r="Y6" s="91">
        <v>0.9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v>0.61</v>
      </c>
      <c r="AI6" s="91">
        <v>0.28000000000000003</v>
      </c>
      <c r="AJ6" s="92" t="e">
        <f t="shared" si="1"/>
        <v>#DIV/0!</v>
      </c>
      <c r="AK6" s="92" t="e">
        <f t="shared" si="1"/>
        <v>#DIV/0!</v>
      </c>
      <c r="AL6" s="92" t="e">
        <f t="shared" si="1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0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2">(D5/D6-1)*100</f>
        <v>#DIV/0!</v>
      </c>
      <c r="E7" s="54" t="e">
        <f t="shared" si="2"/>
        <v>#DIV/0!</v>
      </c>
      <c r="F7" s="54">
        <f t="shared" si="2"/>
        <v>-14.814814814814813</v>
      </c>
      <c r="G7" s="54">
        <f t="shared" si="2"/>
        <v>-14.814814814814813</v>
      </c>
      <c r="H7" s="54" t="e">
        <f t="shared" si="2"/>
        <v>#DIV/0!</v>
      </c>
      <c r="I7" s="54" t="e">
        <f t="shared" si="2"/>
        <v>#DIV/0!</v>
      </c>
      <c r="J7" s="54" t="e">
        <f t="shared" si="2"/>
        <v>#DIV/0!</v>
      </c>
      <c r="K7" s="54" t="e">
        <f t="shared" si="2"/>
        <v>#DIV/0!</v>
      </c>
      <c r="L7" s="54" t="e">
        <f t="shared" si="2"/>
        <v>#DIV/0!</v>
      </c>
      <c r="M7" s="54" t="e">
        <f t="shared" si="2"/>
        <v>#DIV/0!</v>
      </c>
      <c r="N7" s="54" t="e">
        <f t="shared" si="2"/>
        <v>#DIV/0!</v>
      </c>
      <c r="O7" s="54" t="e">
        <f t="shared" si="2"/>
        <v>#DIV/0!</v>
      </c>
      <c r="P7" s="54" t="e">
        <f t="shared" si="2"/>
        <v>#DIV/0!</v>
      </c>
      <c r="Q7" s="54" t="e">
        <f t="shared" si="2"/>
        <v>#DIV/0!</v>
      </c>
      <c r="R7" s="54" t="e">
        <f t="shared" si="2"/>
        <v>#DIV/0!</v>
      </c>
      <c r="S7" s="54" t="e">
        <f t="shared" si="2"/>
        <v>#DIV/0!</v>
      </c>
      <c r="T7" s="54" t="e">
        <f t="shared" si="2"/>
        <v>#DIV/0!</v>
      </c>
      <c r="U7" s="54" t="e">
        <f t="shared" si="2"/>
        <v>#DIV/0!</v>
      </c>
      <c r="V7" s="54" t="e">
        <f t="shared" si="2"/>
        <v>#DIV/0!</v>
      </c>
      <c r="W7" s="54" t="e">
        <f t="shared" si="2"/>
        <v>#DIV/0!</v>
      </c>
      <c r="X7" s="80" t="e">
        <f t="shared" si="2"/>
        <v>#DIV/0!</v>
      </c>
      <c r="Y7" s="54">
        <f t="shared" si="2"/>
        <v>-85.555555555555557</v>
      </c>
      <c r="Z7" s="54" t="e">
        <f t="shared" si="2"/>
        <v>#DIV/0!</v>
      </c>
      <c r="AA7" s="54" t="e">
        <f t="shared" si="2"/>
        <v>#DIV/0!</v>
      </c>
      <c r="AB7" s="54" t="e">
        <f t="shared" si="2"/>
        <v>#DIV/0!</v>
      </c>
      <c r="AC7" s="54" t="e">
        <f t="shared" si="2"/>
        <v>#DIV/0!</v>
      </c>
      <c r="AD7" s="54" t="e">
        <f t="shared" si="2"/>
        <v>#DIV/0!</v>
      </c>
      <c r="AE7" s="54" t="e">
        <f t="shared" si="2"/>
        <v>#DIV/0!</v>
      </c>
      <c r="AF7" s="54" t="e">
        <f t="shared" si="2"/>
        <v>#DIV/0!</v>
      </c>
      <c r="AG7" s="54" t="e">
        <f t="shared" si="2"/>
        <v>#DIV/0!</v>
      </c>
      <c r="AH7" s="54">
        <f t="shared" si="2"/>
        <v>-88.52459016393442</v>
      </c>
      <c r="AI7" s="54">
        <f t="shared" si="2"/>
        <v>-75</v>
      </c>
      <c r="AJ7" s="80" t="e">
        <f t="shared" si="2"/>
        <v>#DIV/0!</v>
      </c>
      <c r="AK7" s="80" t="e">
        <f t="shared" si="2"/>
        <v>#DIV/0!</v>
      </c>
      <c r="AL7" s="80" t="e">
        <f t="shared" si="2"/>
        <v>#DIV/0!</v>
      </c>
      <c r="AM7" s="80" t="e">
        <f t="shared" si="2"/>
        <v>#DIV/0!</v>
      </c>
      <c r="AN7" s="80" t="e">
        <f t="shared" si="2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42</v>
      </c>
      <c r="G8" s="69">
        <v>42</v>
      </c>
      <c r="H8" s="69"/>
      <c r="I8" s="69"/>
      <c r="J8" s="69">
        <v>0</v>
      </c>
      <c r="K8" s="69">
        <v>0</v>
      </c>
      <c r="L8" s="69"/>
      <c r="M8" s="69"/>
      <c r="N8" s="69"/>
      <c r="O8" s="69"/>
      <c r="P8" s="69"/>
      <c r="Q8" s="69">
        <v>0</v>
      </c>
      <c r="R8" s="69">
        <v>1</v>
      </c>
      <c r="S8" s="69">
        <v>0</v>
      </c>
      <c r="T8" s="69">
        <v>0</v>
      </c>
      <c r="U8" s="69"/>
      <c r="V8" s="70"/>
      <c r="W8" s="70"/>
      <c r="X8" s="81">
        <f>Q8*0.09</f>
        <v>0</v>
      </c>
      <c r="Y8" s="81">
        <v>0.34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v>0.13</v>
      </c>
      <c r="AI8" s="69">
        <f>AE8+AG8+AH8</f>
        <v>0.13</v>
      </c>
      <c r="AJ8" s="81" t="e">
        <f t="shared" ref="AJ8:AL9" si="3">X8*1000/Q8</f>
        <v>#DIV/0!</v>
      </c>
      <c r="AK8" s="81">
        <f t="shared" si="3"/>
        <v>340</v>
      </c>
      <c r="AL8" s="81" t="e">
        <f t="shared" si="3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2.3809523809523809</v>
      </c>
      <c r="AQ8" s="69" t="e">
        <f>S8/J8*100</f>
        <v>#DIV/0!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13</v>
      </c>
      <c r="G9" s="85">
        <v>13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6</v>
      </c>
      <c r="S9" s="85">
        <v>0</v>
      </c>
      <c r="T9" s="85">
        <v>0</v>
      </c>
      <c r="U9" s="85"/>
      <c r="V9" s="86">
        <v>0</v>
      </c>
      <c r="W9" s="86">
        <v>0</v>
      </c>
      <c r="X9" s="87">
        <f>Q9*0.09</f>
        <v>0</v>
      </c>
      <c r="Y9" s="87">
        <v>0.2</v>
      </c>
      <c r="Z9" s="85">
        <f>AA9</f>
        <v>0</v>
      </c>
      <c r="AA9" s="85">
        <f>T9*0.018</f>
        <v>0</v>
      </c>
      <c r="AB9" s="85"/>
      <c r="AC9" s="86">
        <f>V9*0.002</f>
        <v>0</v>
      </c>
      <c r="AD9" s="86">
        <f>W9*0.002</f>
        <v>0</v>
      </c>
      <c r="AE9" s="85"/>
      <c r="AF9" s="85"/>
      <c r="AG9" s="85"/>
      <c r="AH9" s="85">
        <v>0.28000000000000003</v>
      </c>
      <c r="AI9" s="85">
        <v>0.08</v>
      </c>
      <c r="AJ9" s="87" t="e">
        <f>X9*1000/Q9</f>
        <v>#DIV/0!</v>
      </c>
      <c r="AK9" s="87">
        <f>Y9*1000/R9</f>
        <v>33.333333333333336</v>
      </c>
      <c r="AL9" s="87" t="e">
        <f t="shared" si="3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46.153846153846153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4">(D8/D9-1)*100</f>
        <v>#DIV/0!</v>
      </c>
      <c r="E10" s="57" t="e">
        <f t="shared" si="4"/>
        <v>#DIV/0!</v>
      </c>
      <c r="F10" s="57">
        <f t="shared" si="4"/>
        <v>223.07692307692309</v>
      </c>
      <c r="G10" s="57">
        <f t="shared" si="4"/>
        <v>223.07692307692309</v>
      </c>
      <c r="H10" s="57" t="e">
        <f t="shared" si="4"/>
        <v>#DIV/0!</v>
      </c>
      <c r="I10" s="57" t="e">
        <f t="shared" si="4"/>
        <v>#DIV/0!</v>
      </c>
      <c r="J10" s="57" t="e">
        <f t="shared" si="4"/>
        <v>#DIV/0!</v>
      </c>
      <c r="K10" s="57" t="e">
        <f t="shared" si="4"/>
        <v>#DIV/0!</v>
      </c>
      <c r="L10" s="57" t="e">
        <f t="shared" si="4"/>
        <v>#DIV/0!</v>
      </c>
      <c r="M10" s="57" t="e">
        <f t="shared" si="4"/>
        <v>#DIV/0!</v>
      </c>
      <c r="N10" s="57" t="e">
        <f t="shared" si="4"/>
        <v>#DIV/0!</v>
      </c>
      <c r="O10" s="57" t="e">
        <f t="shared" si="4"/>
        <v>#DIV/0!</v>
      </c>
      <c r="P10" s="57" t="e">
        <f t="shared" si="4"/>
        <v>#DIV/0!</v>
      </c>
      <c r="Q10" s="57" t="e">
        <f t="shared" si="4"/>
        <v>#DIV/0!</v>
      </c>
      <c r="R10" s="57">
        <f t="shared" si="4"/>
        <v>-83.333333333333343</v>
      </c>
      <c r="S10" s="57" t="e">
        <f t="shared" si="4"/>
        <v>#DIV/0!</v>
      </c>
      <c r="T10" s="57" t="e">
        <f t="shared" si="4"/>
        <v>#DIV/0!</v>
      </c>
      <c r="U10" s="57" t="e">
        <f t="shared" si="4"/>
        <v>#DIV/0!</v>
      </c>
      <c r="V10" s="57" t="e">
        <f t="shared" si="4"/>
        <v>#DIV/0!</v>
      </c>
      <c r="W10" s="57" t="e">
        <f t="shared" si="4"/>
        <v>#DIV/0!</v>
      </c>
      <c r="X10" s="82" t="e">
        <f t="shared" si="4"/>
        <v>#DIV/0!</v>
      </c>
      <c r="Y10" s="57">
        <f t="shared" si="4"/>
        <v>70</v>
      </c>
      <c r="Z10" s="57" t="e">
        <f t="shared" si="4"/>
        <v>#DIV/0!</v>
      </c>
      <c r="AA10" s="57" t="e">
        <f t="shared" si="4"/>
        <v>#DIV/0!</v>
      </c>
      <c r="AB10" s="57" t="e">
        <f t="shared" si="4"/>
        <v>#DIV/0!</v>
      </c>
      <c r="AC10" s="57" t="e">
        <f t="shared" si="4"/>
        <v>#DIV/0!</v>
      </c>
      <c r="AD10" s="57" t="e">
        <f t="shared" si="4"/>
        <v>#DIV/0!</v>
      </c>
      <c r="AE10" s="57" t="e">
        <f t="shared" si="4"/>
        <v>#DIV/0!</v>
      </c>
      <c r="AF10" s="57" t="e">
        <f t="shared" si="4"/>
        <v>#DIV/0!</v>
      </c>
      <c r="AG10" s="57" t="e">
        <f t="shared" si="4"/>
        <v>#DIV/0!</v>
      </c>
      <c r="AH10" s="57">
        <f t="shared" si="4"/>
        <v>-53.571428571428584</v>
      </c>
      <c r="AI10" s="57">
        <f t="shared" si="4"/>
        <v>62.5</v>
      </c>
      <c r="AJ10" s="82" t="e">
        <f t="shared" si="4"/>
        <v>#DIV/0!</v>
      </c>
      <c r="AK10" s="82">
        <f t="shared" si="4"/>
        <v>919.99999999999989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>
        <v>420</v>
      </c>
      <c r="K11" s="66">
        <v>420</v>
      </c>
      <c r="L11" s="66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170</v>
      </c>
      <c r="T11" s="66">
        <v>170</v>
      </c>
      <c r="U11" s="66"/>
      <c r="V11" s="66">
        <v>0</v>
      </c>
      <c r="W11" s="66">
        <v>0</v>
      </c>
      <c r="X11" s="79">
        <f>Q11*0.09</f>
        <v>0</v>
      </c>
      <c r="Y11" s="66">
        <f>R11*0.145</f>
        <v>0</v>
      </c>
      <c r="Z11" s="66">
        <v>1.044</v>
      </c>
      <c r="AA11" s="66">
        <v>1.044</v>
      </c>
      <c r="AB11" s="66"/>
      <c r="AC11" s="66">
        <v>0</v>
      </c>
      <c r="AD11" s="66">
        <v>1.28</v>
      </c>
      <c r="AE11" s="66"/>
      <c r="AF11" s="66"/>
      <c r="AG11" s="66"/>
      <c r="AH11" s="66">
        <v>0.38</v>
      </c>
      <c r="AI11" s="66">
        <f>AE11+AG11+AH11</f>
        <v>0.38</v>
      </c>
      <c r="AJ11" s="79">
        <v>12.45</v>
      </c>
      <c r="AK11" s="79" t="e">
        <f t="shared" ref="AK11:AK12" si="5">Y11*1000/R11</f>
        <v>#DIV/0!</v>
      </c>
      <c r="AL11" s="79">
        <v>4.1100000000000003</v>
      </c>
      <c r="AM11" s="79" t="e">
        <f>AC11*1000/V11</f>
        <v>#DIV/0!</v>
      </c>
      <c r="AN11" s="79" t="e">
        <f>AD11/W11*1000</f>
        <v>#DIV/0!</v>
      </c>
      <c r="AO11" s="66" t="e">
        <f>Q11/D11*100</f>
        <v>#DIV/0!</v>
      </c>
      <c r="AP11" s="66" t="e">
        <f>R11/F11*100</f>
        <v>#DIV/0!</v>
      </c>
      <c r="AQ11" s="66">
        <f>S11/J11*100</f>
        <v>40.476190476190474</v>
      </c>
      <c r="AR11" s="66" t="e">
        <f>V11/M11*100</f>
        <v>#DIV/0!</v>
      </c>
      <c r="AS11" s="66" t="e">
        <f>E11/D11*100</f>
        <v>#DIV/0!</v>
      </c>
      <c r="AT11" s="67" t="e">
        <f>AG11/H11*1000</f>
        <v>#DIV/0!</v>
      </c>
      <c r="AU11" s="67" t="e">
        <f>AE11/M11*1000</f>
        <v>#DIV/0!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85</v>
      </c>
      <c r="E12" s="91">
        <v>22</v>
      </c>
      <c r="F12" s="91">
        <v>0</v>
      </c>
      <c r="G12" s="91">
        <v>0</v>
      </c>
      <c r="H12" s="91"/>
      <c r="I12" s="91"/>
      <c r="J12" s="91">
        <v>112</v>
      </c>
      <c r="K12" s="91">
        <v>112</v>
      </c>
      <c r="L12" s="91"/>
      <c r="M12" s="91">
        <v>1414</v>
      </c>
      <c r="N12" s="91">
        <v>1414</v>
      </c>
      <c r="O12" s="91">
        <v>588</v>
      </c>
      <c r="P12" s="91">
        <v>0</v>
      </c>
      <c r="Q12" s="91">
        <v>3</v>
      </c>
      <c r="R12" s="91">
        <v>0</v>
      </c>
      <c r="S12" s="91">
        <v>113</v>
      </c>
      <c r="T12" s="91">
        <v>113</v>
      </c>
      <c r="U12" s="91"/>
      <c r="V12" s="91">
        <v>0</v>
      </c>
      <c r="W12" s="91">
        <v>0</v>
      </c>
      <c r="X12" s="92">
        <v>0.26</v>
      </c>
      <c r="Y12" s="91">
        <v>0.82</v>
      </c>
      <c r="Z12" s="91">
        <v>0.66</v>
      </c>
      <c r="AA12" s="91">
        <v>0.66</v>
      </c>
      <c r="AB12" s="91"/>
      <c r="AC12" s="91">
        <v>2.21</v>
      </c>
      <c r="AD12" s="91">
        <v>0.65</v>
      </c>
      <c r="AE12" s="91"/>
      <c r="AF12" s="91"/>
      <c r="AG12" s="91"/>
      <c r="AH12" s="91">
        <v>2.75</v>
      </c>
      <c r="AI12" s="91">
        <v>4.4400000000000004</v>
      </c>
      <c r="AJ12" s="92">
        <v>12.56</v>
      </c>
      <c r="AK12" s="92" t="e">
        <f t="shared" si="5"/>
        <v>#DIV/0!</v>
      </c>
      <c r="AL12" s="92">
        <v>4.2</v>
      </c>
      <c r="AM12" s="92" t="e">
        <f>AC12*1000/V12</f>
        <v>#DIV/0!</v>
      </c>
      <c r="AN12" s="92" t="e">
        <f>AD12/W12*1000</f>
        <v>#DIV/0!</v>
      </c>
      <c r="AO12" s="91">
        <f>Q12/D12*100</f>
        <v>3.5294117647058822</v>
      </c>
      <c r="AP12" s="91" t="e">
        <f>R12/F12*100</f>
        <v>#DIV/0!</v>
      </c>
      <c r="AQ12" s="91">
        <f>S12/J12*100</f>
        <v>100.89285714285714</v>
      </c>
      <c r="AR12" s="91">
        <f>V12/M12*100</f>
        <v>0</v>
      </c>
      <c r="AS12" s="91">
        <f>E12/D12*100</f>
        <v>25.882352941176475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6">(D11/D12-1)*100</f>
        <v>-100</v>
      </c>
      <c r="E13" s="54">
        <f t="shared" si="6"/>
        <v>-100</v>
      </c>
      <c r="F13" s="54" t="e">
        <f t="shared" si="6"/>
        <v>#DIV/0!</v>
      </c>
      <c r="G13" s="54" t="e">
        <f t="shared" si="6"/>
        <v>#DIV/0!</v>
      </c>
      <c r="H13" s="54" t="e">
        <f t="shared" si="6"/>
        <v>#DIV/0!</v>
      </c>
      <c r="I13" s="54" t="e">
        <f t="shared" si="6"/>
        <v>#DIV/0!</v>
      </c>
      <c r="J13" s="54">
        <f t="shared" si="6"/>
        <v>275</v>
      </c>
      <c r="K13" s="54">
        <f t="shared" si="6"/>
        <v>275</v>
      </c>
      <c r="L13" s="54" t="e">
        <f t="shared" si="6"/>
        <v>#DIV/0!</v>
      </c>
      <c r="M13" s="54">
        <f t="shared" si="6"/>
        <v>-100</v>
      </c>
      <c r="N13" s="54">
        <f t="shared" si="6"/>
        <v>-100</v>
      </c>
      <c r="O13" s="54">
        <f t="shared" si="6"/>
        <v>-100</v>
      </c>
      <c r="P13" s="54" t="e">
        <f t="shared" si="6"/>
        <v>#DIV/0!</v>
      </c>
      <c r="Q13" s="54">
        <f t="shared" si="6"/>
        <v>-100</v>
      </c>
      <c r="R13" s="54" t="e">
        <f t="shared" si="6"/>
        <v>#DIV/0!</v>
      </c>
      <c r="S13" s="54">
        <f t="shared" si="6"/>
        <v>50.442477876106182</v>
      </c>
      <c r="T13" s="54">
        <f t="shared" si="6"/>
        <v>50.442477876106182</v>
      </c>
      <c r="U13" s="54" t="e">
        <f t="shared" si="6"/>
        <v>#DIV/0!</v>
      </c>
      <c r="V13" s="54" t="e">
        <f t="shared" si="6"/>
        <v>#DIV/0!</v>
      </c>
      <c r="W13" s="54" t="e">
        <f t="shared" si="6"/>
        <v>#DIV/0!</v>
      </c>
      <c r="X13" s="80">
        <f t="shared" si="6"/>
        <v>-100</v>
      </c>
      <c r="Y13" s="54">
        <f t="shared" si="6"/>
        <v>-100</v>
      </c>
      <c r="Z13" s="54">
        <f t="shared" si="6"/>
        <v>58.18181818181818</v>
      </c>
      <c r="AA13" s="54">
        <f t="shared" si="6"/>
        <v>58.18181818181818</v>
      </c>
      <c r="AB13" s="54" t="e">
        <f t="shared" si="6"/>
        <v>#DIV/0!</v>
      </c>
      <c r="AC13" s="54">
        <f t="shared" si="6"/>
        <v>-100</v>
      </c>
      <c r="AD13" s="54">
        <f t="shared" si="6"/>
        <v>96.923076923076906</v>
      </c>
      <c r="AE13" s="54" t="e">
        <f t="shared" si="6"/>
        <v>#DIV/0!</v>
      </c>
      <c r="AF13" s="54" t="e">
        <f t="shared" si="6"/>
        <v>#DIV/0!</v>
      </c>
      <c r="AG13" s="54" t="e">
        <f t="shared" si="6"/>
        <v>#DIV/0!</v>
      </c>
      <c r="AH13" s="54">
        <f t="shared" si="6"/>
        <v>-86.181818181818187</v>
      </c>
      <c r="AI13" s="54">
        <f t="shared" si="6"/>
        <v>-91.441441441441441</v>
      </c>
      <c r="AJ13" s="80">
        <f t="shared" si="6"/>
        <v>-0.87579617834395718</v>
      </c>
      <c r="AK13" s="80" t="e">
        <f t="shared" si="6"/>
        <v>#DIV/0!</v>
      </c>
      <c r="AL13" s="80">
        <f t="shared" si="6"/>
        <v>-2.1428571428571352</v>
      </c>
      <c r="AM13" s="80" t="e">
        <f t="shared" si="6"/>
        <v>#DIV/0!</v>
      </c>
      <c r="AN13" s="80" t="e">
        <f t="shared" si="6"/>
        <v>#DIV/0!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36</v>
      </c>
      <c r="E14" s="69">
        <v>9</v>
      </c>
      <c r="F14" s="69">
        <v>10</v>
      </c>
      <c r="G14" s="69">
        <v>10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10</v>
      </c>
      <c r="R14" s="69">
        <v>0</v>
      </c>
      <c r="S14" s="69">
        <v>0</v>
      </c>
      <c r="T14" s="69">
        <v>0</v>
      </c>
      <c r="U14" s="69"/>
      <c r="V14" s="69">
        <v>0</v>
      </c>
      <c r="W14" s="69">
        <v>0</v>
      </c>
      <c r="X14" s="81">
        <v>0.4</v>
      </c>
      <c r="Y14" s="81">
        <f>R14*0.145</f>
        <v>0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v>7.0000000000000007E-2</v>
      </c>
      <c r="AI14" s="69">
        <f>AE14+AG14+AH14</f>
        <v>7.0000000000000007E-2</v>
      </c>
      <c r="AJ14" s="81">
        <v>8.6</v>
      </c>
      <c r="AK14" s="81" t="e">
        <f t="shared" ref="AK14:AL15" si="7">Y14*1000/R14</f>
        <v>#DIV/0!</v>
      </c>
      <c r="AL14" s="81" t="e">
        <f t="shared" si="7"/>
        <v>#DIV/0!</v>
      </c>
      <c r="AM14" s="81" t="e">
        <f>AC14*1000/V14</f>
        <v>#DIV/0!</v>
      </c>
      <c r="AN14" s="81" t="e">
        <f>AD14/W14*1000</f>
        <v>#DIV/0!</v>
      </c>
      <c r="AO14" s="69">
        <f>Q14/D14*100</f>
        <v>27.777777777777779</v>
      </c>
      <c r="AP14" s="69">
        <f>R14/F14*100</f>
        <v>0</v>
      </c>
      <c r="AQ14" s="69" t="e">
        <f>S14/J14*100</f>
        <v>#DIV/0!</v>
      </c>
      <c r="AR14" s="69" t="e">
        <f>V14/M14*100</f>
        <v>#DIV/0!</v>
      </c>
      <c r="AS14" s="69">
        <f>E14/D14*100</f>
        <v>25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24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0</v>
      </c>
      <c r="N15" s="85"/>
      <c r="O15" s="85"/>
      <c r="P15" s="85"/>
      <c r="Q15" s="85">
        <v>3</v>
      </c>
      <c r="R15" s="85">
        <v>0</v>
      </c>
      <c r="S15" s="85">
        <v>0</v>
      </c>
      <c r="T15" s="85">
        <v>0</v>
      </c>
      <c r="U15" s="85"/>
      <c r="V15" s="85">
        <v>0</v>
      </c>
      <c r="W15" s="85">
        <v>0</v>
      </c>
      <c r="X15" s="87">
        <v>0.02</v>
      </c>
      <c r="Y15" s="87">
        <f>R15*0.145</f>
        <v>0</v>
      </c>
      <c r="Z15" s="85">
        <f>AA15</f>
        <v>0</v>
      </c>
      <c r="AA15" s="85">
        <f>T15*0.018</f>
        <v>0</v>
      </c>
      <c r="AB15" s="85"/>
      <c r="AC15" s="85">
        <v>0.09</v>
      </c>
      <c r="AD15" s="85">
        <f>W15*0.002</f>
        <v>0</v>
      </c>
      <c r="AE15" s="85"/>
      <c r="AF15" s="85"/>
      <c r="AG15" s="85"/>
      <c r="AH15" s="85">
        <v>0.17</v>
      </c>
      <c r="AI15" s="85">
        <v>0.3</v>
      </c>
      <c r="AJ15" s="87">
        <v>8.1</v>
      </c>
      <c r="AK15" s="87" t="e">
        <f t="shared" si="7"/>
        <v>#DIV/0!</v>
      </c>
      <c r="AL15" s="87" t="e">
        <f t="shared" si="7"/>
        <v>#DIV/0!</v>
      </c>
      <c r="AM15" s="87" t="e">
        <f>AC15*1000/V15</f>
        <v>#DIV/0!</v>
      </c>
      <c r="AN15" s="87" t="e">
        <f>AD15/W15*1000</f>
        <v>#DIV/0!</v>
      </c>
      <c r="AO15" s="85">
        <f>Q15/D15*100</f>
        <v>12.5</v>
      </c>
      <c r="AP15" s="85" t="e">
        <f>R15/F15*100</f>
        <v>#DIV/0!</v>
      </c>
      <c r="AQ15" s="85" t="e">
        <f>S15/J15*100</f>
        <v>#DIV/0!</v>
      </c>
      <c r="AR15" s="85" t="e">
        <f>V15/M15*100</f>
        <v>#DIV/0!</v>
      </c>
      <c r="AS15" s="85">
        <f>E15/D15*100</f>
        <v>0</v>
      </c>
      <c r="AT15" s="88" t="e">
        <f>AG15/H15*1000</f>
        <v>#DIV/0!</v>
      </c>
      <c r="AU15" s="88" t="e">
        <f>AE15/M15*1000</f>
        <v>#DIV/0!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8">(D14/D15-1)*100</f>
        <v>50</v>
      </c>
      <c r="E16" s="57" t="e">
        <f t="shared" si="8"/>
        <v>#DIV/0!</v>
      </c>
      <c r="F16" s="57" t="e">
        <f t="shared" si="8"/>
        <v>#DIV/0!</v>
      </c>
      <c r="G16" s="57" t="e">
        <f t="shared" si="8"/>
        <v>#DIV/0!</v>
      </c>
      <c r="H16" s="57" t="e">
        <f t="shared" si="8"/>
        <v>#DIV/0!</v>
      </c>
      <c r="I16" s="57" t="e">
        <f t="shared" si="8"/>
        <v>#DIV/0!</v>
      </c>
      <c r="J16" s="57" t="e">
        <f t="shared" si="8"/>
        <v>#DIV/0!</v>
      </c>
      <c r="K16" s="57" t="e">
        <f t="shared" si="8"/>
        <v>#DIV/0!</v>
      </c>
      <c r="L16" s="57" t="e">
        <f t="shared" si="8"/>
        <v>#DIV/0!</v>
      </c>
      <c r="M16" s="57" t="e">
        <f t="shared" si="8"/>
        <v>#DIV/0!</v>
      </c>
      <c r="N16" s="57" t="e">
        <f t="shared" si="8"/>
        <v>#DIV/0!</v>
      </c>
      <c r="O16" s="57" t="e">
        <f t="shared" si="8"/>
        <v>#DIV/0!</v>
      </c>
      <c r="P16" s="57" t="e">
        <f t="shared" si="8"/>
        <v>#DIV/0!</v>
      </c>
      <c r="Q16" s="57">
        <f t="shared" si="8"/>
        <v>233.33333333333334</v>
      </c>
      <c r="R16" s="57" t="e">
        <f t="shared" si="8"/>
        <v>#DIV/0!</v>
      </c>
      <c r="S16" s="57" t="e">
        <f t="shared" si="8"/>
        <v>#DIV/0!</v>
      </c>
      <c r="T16" s="57" t="e">
        <f t="shared" si="8"/>
        <v>#DIV/0!</v>
      </c>
      <c r="U16" s="57" t="e">
        <f t="shared" si="8"/>
        <v>#DIV/0!</v>
      </c>
      <c r="V16" s="57" t="e">
        <f t="shared" si="8"/>
        <v>#DIV/0!</v>
      </c>
      <c r="W16" s="57" t="e">
        <f t="shared" si="8"/>
        <v>#DIV/0!</v>
      </c>
      <c r="X16" s="82">
        <f t="shared" si="8"/>
        <v>1900</v>
      </c>
      <c r="Y16" s="57" t="e">
        <f t="shared" si="8"/>
        <v>#DIV/0!</v>
      </c>
      <c r="Z16" s="57" t="e">
        <f t="shared" si="8"/>
        <v>#DIV/0!</v>
      </c>
      <c r="AA16" s="57" t="e">
        <f t="shared" si="8"/>
        <v>#DIV/0!</v>
      </c>
      <c r="AB16" s="57" t="e">
        <f t="shared" si="8"/>
        <v>#DIV/0!</v>
      </c>
      <c r="AC16" s="57">
        <f t="shared" si="8"/>
        <v>-100</v>
      </c>
      <c r="AD16" s="57" t="e">
        <f t="shared" si="8"/>
        <v>#DIV/0!</v>
      </c>
      <c r="AE16" s="57" t="e">
        <f t="shared" si="8"/>
        <v>#DIV/0!</v>
      </c>
      <c r="AF16" s="57" t="e">
        <f t="shared" si="8"/>
        <v>#DIV/0!</v>
      </c>
      <c r="AG16" s="57" t="e">
        <f t="shared" si="8"/>
        <v>#DIV/0!</v>
      </c>
      <c r="AH16" s="57">
        <f t="shared" si="8"/>
        <v>-58.823529411764696</v>
      </c>
      <c r="AI16" s="57">
        <f t="shared" si="8"/>
        <v>-76.666666666666657</v>
      </c>
      <c r="AJ16" s="82">
        <f t="shared" si="8"/>
        <v>6.1728395061728447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10</v>
      </c>
      <c r="G17" s="66">
        <v>10</v>
      </c>
      <c r="H17" s="66"/>
      <c r="I17" s="66"/>
      <c r="J17" s="66">
        <v>0</v>
      </c>
      <c r="K17" s="66">
        <v>0</v>
      </c>
      <c r="L17" s="66"/>
      <c r="M17" s="66"/>
      <c r="N17" s="66"/>
      <c r="O17" s="66"/>
      <c r="P17" s="66"/>
      <c r="Q17" s="66">
        <v>0</v>
      </c>
      <c r="R17" s="66">
        <v>0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</v>
      </c>
      <c r="AI17" s="66">
        <f>AE17+AG17+AH17</f>
        <v>0</v>
      </c>
      <c r="AJ17" s="79" t="e">
        <f t="shared" ref="AJ17:AL18" si="9">X17*1000/Q17</f>
        <v>#DIV/0!</v>
      </c>
      <c r="AK17" s="79" t="e">
        <f t="shared" si="9"/>
        <v>#DIV/0!</v>
      </c>
      <c r="AL17" s="79" t="e">
        <f t="shared" si="9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13</v>
      </c>
      <c r="G18" s="91">
        <v>13</v>
      </c>
      <c r="H18" s="91"/>
      <c r="I18" s="91"/>
      <c r="J18" s="91">
        <v>0</v>
      </c>
      <c r="K18" s="91">
        <v>0</v>
      </c>
      <c r="L18" s="91"/>
      <c r="M18" s="91"/>
      <c r="N18" s="91"/>
      <c r="O18" s="91"/>
      <c r="P18" s="91"/>
      <c r="Q18" s="91">
        <v>0</v>
      </c>
      <c r="R18" s="91">
        <v>4</v>
      </c>
      <c r="S18" s="91">
        <v>0</v>
      </c>
      <c r="T18" s="91">
        <v>0</v>
      </c>
      <c r="U18" s="91"/>
      <c r="V18" s="91">
        <v>0</v>
      </c>
      <c r="W18" s="91">
        <v>0</v>
      </c>
      <c r="X18" s="92">
        <f>Q18*0.09</f>
        <v>0</v>
      </c>
      <c r="Y18" s="91">
        <v>0.18</v>
      </c>
      <c r="Z18" s="91">
        <f>AA18</f>
        <v>0</v>
      </c>
      <c r="AA18" s="91">
        <f>T18*0.018</f>
        <v>0</v>
      </c>
      <c r="AB18" s="91"/>
      <c r="AC18" s="91">
        <f>V18*0.002</f>
        <v>0</v>
      </c>
      <c r="AD18" s="91">
        <f>W18*0.002</f>
        <v>0</v>
      </c>
      <c r="AE18" s="91"/>
      <c r="AF18" s="91"/>
      <c r="AG18" s="91"/>
      <c r="AH18" s="91">
        <v>0.28999999999999998</v>
      </c>
      <c r="AI18" s="91">
        <v>0.12</v>
      </c>
      <c r="AJ18" s="92" t="e">
        <f t="shared" si="9"/>
        <v>#DIV/0!</v>
      </c>
      <c r="AK18" s="92">
        <f t="shared" si="9"/>
        <v>45</v>
      </c>
      <c r="AL18" s="92" t="e">
        <f t="shared" si="9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30.76923076923077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0">(D17/D18-1)*100</f>
        <v>#DIV/0!</v>
      </c>
      <c r="E19" s="54" t="e">
        <f t="shared" si="10"/>
        <v>#DIV/0!</v>
      </c>
      <c r="F19" s="54">
        <f t="shared" si="10"/>
        <v>-23.076923076923073</v>
      </c>
      <c r="G19" s="54">
        <f t="shared" si="10"/>
        <v>-23.076923076923073</v>
      </c>
      <c r="H19" s="54" t="e">
        <f t="shared" si="10"/>
        <v>#DIV/0!</v>
      </c>
      <c r="I19" s="54" t="e">
        <f t="shared" si="10"/>
        <v>#DIV/0!</v>
      </c>
      <c r="J19" s="54" t="e">
        <f t="shared" si="10"/>
        <v>#DIV/0!</v>
      </c>
      <c r="K19" s="54" t="e">
        <f t="shared" si="10"/>
        <v>#DIV/0!</v>
      </c>
      <c r="L19" s="54" t="e">
        <f t="shared" si="10"/>
        <v>#DIV/0!</v>
      </c>
      <c r="M19" s="54" t="e">
        <f t="shared" si="10"/>
        <v>#DIV/0!</v>
      </c>
      <c r="N19" s="54" t="e">
        <f t="shared" si="10"/>
        <v>#DIV/0!</v>
      </c>
      <c r="O19" s="54" t="e">
        <f t="shared" si="10"/>
        <v>#DIV/0!</v>
      </c>
      <c r="P19" s="54" t="e">
        <f t="shared" si="10"/>
        <v>#DIV/0!</v>
      </c>
      <c r="Q19" s="54" t="e">
        <f t="shared" si="10"/>
        <v>#DIV/0!</v>
      </c>
      <c r="R19" s="54">
        <f t="shared" si="10"/>
        <v>-100</v>
      </c>
      <c r="S19" s="54" t="e">
        <f t="shared" si="10"/>
        <v>#DIV/0!</v>
      </c>
      <c r="T19" s="54" t="e">
        <f t="shared" si="10"/>
        <v>#DIV/0!</v>
      </c>
      <c r="U19" s="54" t="e">
        <f t="shared" si="10"/>
        <v>#DIV/0!</v>
      </c>
      <c r="V19" s="54" t="e">
        <f t="shared" si="10"/>
        <v>#DIV/0!</v>
      </c>
      <c r="W19" s="54" t="e">
        <f t="shared" si="10"/>
        <v>#DIV/0!</v>
      </c>
      <c r="X19" s="80" t="e">
        <f t="shared" si="10"/>
        <v>#DIV/0!</v>
      </c>
      <c r="Y19" s="54">
        <f t="shared" si="10"/>
        <v>-100</v>
      </c>
      <c r="Z19" s="54" t="e">
        <f t="shared" si="10"/>
        <v>#DIV/0!</v>
      </c>
      <c r="AA19" s="54" t="e">
        <f t="shared" si="10"/>
        <v>#DIV/0!</v>
      </c>
      <c r="AB19" s="54" t="e">
        <f t="shared" si="10"/>
        <v>#DIV/0!</v>
      </c>
      <c r="AC19" s="54" t="e">
        <f t="shared" si="10"/>
        <v>#DIV/0!</v>
      </c>
      <c r="AD19" s="54" t="e">
        <f t="shared" si="10"/>
        <v>#DIV/0!</v>
      </c>
      <c r="AE19" s="54" t="e">
        <f t="shared" si="10"/>
        <v>#DIV/0!</v>
      </c>
      <c r="AF19" s="54" t="e">
        <f t="shared" si="10"/>
        <v>#DIV/0!</v>
      </c>
      <c r="AG19" s="54" t="e">
        <f t="shared" si="10"/>
        <v>#DIV/0!</v>
      </c>
      <c r="AH19" s="54">
        <f t="shared" si="10"/>
        <v>-100</v>
      </c>
      <c r="AI19" s="54">
        <f t="shared" si="10"/>
        <v>-100</v>
      </c>
      <c r="AJ19" s="80" t="e">
        <f t="shared" si="10"/>
        <v>#DIV/0!</v>
      </c>
      <c r="AK19" s="80" t="e">
        <f t="shared" si="10"/>
        <v>#DIV/0!</v>
      </c>
      <c r="AL19" s="80" t="e">
        <f t="shared" si="10"/>
        <v>#DIV/0!</v>
      </c>
      <c r="AM19" s="80" t="e">
        <f t="shared" si="10"/>
        <v>#DIV/0!</v>
      </c>
      <c r="AN19" s="80" t="e">
        <f t="shared" si="10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406</v>
      </c>
      <c r="E20" s="69">
        <v>50</v>
      </c>
      <c r="F20" s="69">
        <v>8</v>
      </c>
      <c r="G20" s="69">
        <v>8</v>
      </c>
      <c r="H20" s="69"/>
      <c r="I20" s="69"/>
      <c r="J20" s="69">
        <v>0</v>
      </c>
      <c r="K20" s="69">
        <v>0</v>
      </c>
      <c r="L20" s="69"/>
      <c r="M20" s="69">
        <v>0</v>
      </c>
      <c r="N20" s="69">
        <v>0</v>
      </c>
      <c r="O20" s="69">
        <v>0</v>
      </c>
      <c r="P20" s="69">
        <v>0</v>
      </c>
      <c r="Q20" s="69">
        <v>101</v>
      </c>
      <c r="R20" s="69">
        <v>0</v>
      </c>
      <c r="S20" s="69">
        <v>0</v>
      </c>
      <c r="T20" s="69">
        <v>0</v>
      </c>
      <c r="U20" s="69"/>
      <c r="V20" s="69">
        <v>0</v>
      </c>
      <c r="W20" s="69">
        <v>0</v>
      </c>
      <c r="X20" s="81">
        <v>1.81</v>
      </c>
      <c r="Y20" s="81">
        <f>R20*0.145</f>
        <v>0</v>
      </c>
      <c r="Z20" s="69">
        <v>0.436</v>
      </c>
      <c r="AA20" s="69">
        <v>0.436</v>
      </c>
      <c r="AB20" s="69"/>
      <c r="AC20" s="69">
        <v>3.01</v>
      </c>
      <c r="AD20" s="69">
        <v>0.25</v>
      </c>
      <c r="AE20" s="69"/>
      <c r="AF20" s="69"/>
      <c r="AG20" s="69"/>
      <c r="AH20" s="69">
        <v>5.51</v>
      </c>
      <c r="AI20" s="69">
        <f>AE20+AG20+AH20</f>
        <v>5.51</v>
      </c>
      <c r="AJ20" s="81">
        <v>10.72</v>
      </c>
      <c r="AK20" s="81" t="e">
        <f t="shared" ref="AK20:AK21" si="11">Y20*1000/R20</f>
        <v>#DIV/0!</v>
      </c>
      <c r="AL20" s="81">
        <v>5.18</v>
      </c>
      <c r="AM20" s="81">
        <v>0.08</v>
      </c>
      <c r="AN20" s="81">
        <v>0.06</v>
      </c>
      <c r="AO20" s="69">
        <f>Q20/D20*100</f>
        <v>24.876847290640395</v>
      </c>
      <c r="AP20" s="69">
        <f>R20/F20*100</f>
        <v>0</v>
      </c>
      <c r="AQ20" s="69" t="e">
        <f>S20/J20*100</f>
        <v>#DIV/0!</v>
      </c>
      <c r="AR20" s="69" t="e">
        <f>V20/M20*100</f>
        <v>#DIV/0!</v>
      </c>
      <c r="AS20" s="69">
        <f>E20/D20*100</f>
        <v>12.315270935960591</v>
      </c>
      <c r="AT20" s="71" t="e">
        <f>AG20/H20*1000</f>
        <v>#DIV/0!</v>
      </c>
      <c r="AU20" s="71" t="e">
        <f>AE20/M20*1000</f>
        <v>#DIV/0!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210</v>
      </c>
      <c r="E21" s="85">
        <v>21</v>
      </c>
      <c r="F21" s="85">
        <v>5</v>
      </c>
      <c r="G21" s="85">
        <v>5</v>
      </c>
      <c r="H21" s="85"/>
      <c r="I21" s="85"/>
      <c r="J21" s="85">
        <v>21</v>
      </c>
      <c r="K21" s="85">
        <v>21</v>
      </c>
      <c r="L21" s="85"/>
      <c r="M21" s="85">
        <v>649</v>
      </c>
      <c r="N21" s="85">
        <v>649</v>
      </c>
      <c r="O21" s="85">
        <v>272</v>
      </c>
      <c r="P21" s="85"/>
      <c r="Q21" s="85">
        <v>11</v>
      </c>
      <c r="R21" s="85">
        <v>0</v>
      </c>
      <c r="S21" s="85">
        <v>14</v>
      </c>
      <c r="T21" s="85">
        <v>14</v>
      </c>
      <c r="U21" s="85"/>
      <c r="V21" s="85">
        <v>417</v>
      </c>
      <c r="W21" s="85">
        <v>416</v>
      </c>
      <c r="X21" s="87">
        <v>1.23</v>
      </c>
      <c r="Y21" s="87">
        <v>1.35</v>
      </c>
      <c r="Z21" s="85">
        <v>0.6</v>
      </c>
      <c r="AA21" s="85">
        <v>0.6</v>
      </c>
      <c r="AB21" s="85"/>
      <c r="AC21" s="85">
        <v>0.34</v>
      </c>
      <c r="AD21" s="85">
        <v>0.25</v>
      </c>
      <c r="AE21" s="85"/>
      <c r="AF21" s="85"/>
      <c r="AG21" s="85"/>
      <c r="AH21" s="85">
        <v>8.11</v>
      </c>
      <c r="AI21" s="85">
        <v>20.82</v>
      </c>
      <c r="AJ21" s="87">
        <v>10.46</v>
      </c>
      <c r="AK21" s="87" t="e">
        <f t="shared" si="11"/>
        <v>#DIV/0!</v>
      </c>
      <c r="AL21" s="87">
        <v>5.26</v>
      </c>
      <c r="AM21" s="87">
        <v>0.06</v>
      </c>
      <c r="AN21" s="87">
        <v>0.06</v>
      </c>
      <c r="AO21" s="85">
        <f>Q21/D21*100</f>
        <v>5.2380952380952381</v>
      </c>
      <c r="AP21" s="85">
        <f>R21/F21*100</f>
        <v>0</v>
      </c>
      <c r="AQ21" s="85">
        <f>S21/J21*100</f>
        <v>66.666666666666657</v>
      </c>
      <c r="AR21" s="85">
        <f>V21/M21*100</f>
        <v>64.252696456086284</v>
      </c>
      <c r="AS21" s="85">
        <f>E21/D21*100</f>
        <v>10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2">(D20/D21-1)*100</f>
        <v>93.333333333333329</v>
      </c>
      <c r="E22" s="57">
        <f t="shared" si="12"/>
        <v>138.0952380952381</v>
      </c>
      <c r="F22" s="57">
        <f t="shared" si="12"/>
        <v>60.000000000000007</v>
      </c>
      <c r="G22" s="57">
        <f t="shared" si="12"/>
        <v>60.000000000000007</v>
      </c>
      <c r="H22" s="57" t="e">
        <f t="shared" si="12"/>
        <v>#DIV/0!</v>
      </c>
      <c r="I22" s="57" t="e">
        <f t="shared" si="12"/>
        <v>#DIV/0!</v>
      </c>
      <c r="J22" s="57">
        <f t="shared" si="12"/>
        <v>-100</v>
      </c>
      <c r="K22" s="57">
        <f t="shared" si="12"/>
        <v>-100</v>
      </c>
      <c r="L22" s="57" t="e">
        <f t="shared" si="12"/>
        <v>#DIV/0!</v>
      </c>
      <c r="M22" s="57">
        <f t="shared" si="12"/>
        <v>-100</v>
      </c>
      <c r="N22" s="57">
        <f t="shared" si="12"/>
        <v>-100</v>
      </c>
      <c r="O22" s="57">
        <f t="shared" si="12"/>
        <v>-100</v>
      </c>
      <c r="P22" s="57" t="e">
        <f t="shared" si="12"/>
        <v>#DIV/0!</v>
      </c>
      <c r="Q22" s="57">
        <f t="shared" si="12"/>
        <v>818.18181818181813</v>
      </c>
      <c r="R22" s="57" t="e">
        <f t="shared" si="12"/>
        <v>#DIV/0!</v>
      </c>
      <c r="S22" s="57">
        <f t="shared" si="12"/>
        <v>-100</v>
      </c>
      <c r="T22" s="57">
        <f t="shared" si="12"/>
        <v>-100</v>
      </c>
      <c r="U22" s="57" t="e">
        <f t="shared" si="12"/>
        <v>#DIV/0!</v>
      </c>
      <c r="V22" s="57">
        <f t="shared" si="12"/>
        <v>-100</v>
      </c>
      <c r="W22" s="57">
        <f t="shared" si="12"/>
        <v>-100</v>
      </c>
      <c r="X22" s="82">
        <f t="shared" si="12"/>
        <v>47.154471544715463</v>
      </c>
      <c r="Y22" s="57">
        <f t="shared" si="12"/>
        <v>-100</v>
      </c>
      <c r="Z22" s="57">
        <f t="shared" si="12"/>
        <v>-27.333333333333332</v>
      </c>
      <c r="AA22" s="57">
        <f t="shared" si="12"/>
        <v>-27.333333333333332</v>
      </c>
      <c r="AB22" s="57" t="e">
        <f t="shared" si="12"/>
        <v>#DIV/0!</v>
      </c>
      <c r="AC22" s="57">
        <f t="shared" si="12"/>
        <v>785.29411764705867</v>
      </c>
      <c r="AD22" s="57">
        <f t="shared" si="12"/>
        <v>0</v>
      </c>
      <c r="AE22" s="57" t="e">
        <f t="shared" si="12"/>
        <v>#DIV/0!</v>
      </c>
      <c r="AF22" s="57" t="e">
        <f t="shared" si="12"/>
        <v>#DIV/0!</v>
      </c>
      <c r="AG22" s="57" t="e">
        <f t="shared" si="12"/>
        <v>#DIV/0!</v>
      </c>
      <c r="AH22" s="57">
        <f t="shared" si="12"/>
        <v>-32.059186189889019</v>
      </c>
      <c r="AI22" s="57">
        <f t="shared" si="12"/>
        <v>-73.535062439961578</v>
      </c>
      <c r="AJ22" s="82">
        <f t="shared" si="12"/>
        <v>2.4856596558317401</v>
      </c>
      <c r="AK22" s="82" t="e">
        <f t="shared" si="12"/>
        <v>#DIV/0!</v>
      </c>
      <c r="AL22" s="82">
        <f t="shared" si="12"/>
        <v>-1.520912547528519</v>
      </c>
      <c r="AM22" s="82">
        <f t="shared" si="12"/>
        <v>33.33333333333335</v>
      </c>
      <c r="AN22" s="82">
        <f t="shared" si="12"/>
        <v>0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0</v>
      </c>
      <c r="E23" s="66">
        <v>0</v>
      </c>
      <c r="F23" s="66">
        <v>42</v>
      </c>
      <c r="G23" s="66">
        <v>42</v>
      </c>
      <c r="H23" s="66"/>
      <c r="I23" s="66"/>
      <c r="J23" s="66">
        <v>10</v>
      </c>
      <c r="K23" s="66">
        <v>10</v>
      </c>
      <c r="L23" s="66"/>
      <c r="M23" s="66">
        <v>24500</v>
      </c>
      <c r="N23" s="66">
        <v>24500</v>
      </c>
      <c r="O23" s="66">
        <v>500</v>
      </c>
      <c r="P23" s="66">
        <v>24000</v>
      </c>
      <c r="Q23" s="66">
        <v>0</v>
      </c>
      <c r="R23" s="66">
        <v>0</v>
      </c>
      <c r="S23" s="66">
        <v>0</v>
      </c>
      <c r="T23" s="66">
        <v>0</v>
      </c>
      <c r="U23" s="66"/>
      <c r="V23" s="66">
        <v>0</v>
      </c>
      <c r="W23" s="66">
        <v>0</v>
      </c>
      <c r="X23" s="79">
        <f>Q23*0.09</f>
        <v>0</v>
      </c>
      <c r="Y23" s="66">
        <v>0.1</v>
      </c>
      <c r="Z23" s="66">
        <f>AA23</f>
        <v>0</v>
      </c>
      <c r="AA23" s="66">
        <f>T23*0.018</f>
        <v>0</v>
      </c>
      <c r="AB23" s="66"/>
      <c r="AC23" s="66">
        <f>V23*0.002</f>
        <v>0</v>
      </c>
      <c r="AD23" s="66">
        <f>W23*0.002</f>
        <v>0</v>
      </c>
      <c r="AE23" s="66">
        <v>53.2</v>
      </c>
      <c r="AF23" s="66">
        <v>28.8</v>
      </c>
      <c r="AG23" s="66"/>
      <c r="AH23" s="66">
        <v>0.12</v>
      </c>
      <c r="AI23" s="66">
        <f>AE23+AG23+AH23</f>
        <v>53.32</v>
      </c>
      <c r="AJ23" s="79" t="e">
        <f t="shared" ref="AJ23:AL24" si="13">X23*1000/Q23</f>
        <v>#DIV/0!</v>
      </c>
      <c r="AK23" s="79" t="e">
        <f t="shared" si="13"/>
        <v>#DIV/0!</v>
      </c>
      <c r="AL23" s="79" t="e">
        <f t="shared" si="13"/>
        <v>#DIV/0!</v>
      </c>
      <c r="AM23" s="79">
        <v>0.06</v>
      </c>
      <c r="AN23" s="79">
        <v>0.05</v>
      </c>
      <c r="AO23" s="66" t="e">
        <f>Q23/D23*100</f>
        <v>#DIV/0!</v>
      </c>
      <c r="AP23" s="66">
        <f>R23/F23*100</f>
        <v>0</v>
      </c>
      <c r="AQ23" s="66">
        <f>S23/J23*100</f>
        <v>0</v>
      </c>
      <c r="AR23" s="66">
        <f>V23/M23*100</f>
        <v>0</v>
      </c>
      <c r="AS23" s="66" t="e">
        <f>E23/D23*100</f>
        <v>#DIV/0!</v>
      </c>
      <c r="AT23" s="67" t="e">
        <f>AG23/H23*1000</f>
        <v>#DIV/0!</v>
      </c>
      <c r="AU23" s="67">
        <f>AE23/M23*1000</f>
        <v>2.1714285714285717</v>
      </c>
      <c r="AV23" s="67">
        <f>AF23/P23*1000</f>
        <v>1.2000000000000002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38</v>
      </c>
      <c r="E24" s="91">
        <v>15</v>
      </c>
      <c r="F24" s="91">
        <v>19</v>
      </c>
      <c r="G24" s="91">
        <v>19</v>
      </c>
      <c r="H24" s="91"/>
      <c r="I24" s="91"/>
      <c r="J24" s="91"/>
      <c r="K24" s="91"/>
      <c r="L24" s="91"/>
      <c r="M24" s="91">
        <v>8402</v>
      </c>
      <c r="N24" s="91">
        <v>8334</v>
      </c>
      <c r="O24" s="91">
        <v>0</v>
      </c>
      <c r="P24" s="91">
        <v>13010</v>
      </c>
      <c r="Q24" s="91">
        <v>0</v>
      </c>
      <c r="R24" s="91">
        <v>4</v>
      </c>
      <c r="S24" s="91">
        <v>0</v>
      </c>
      <c r="T24" s="91">
        <v>0</v>
      </c>
      <c r="U24" s="91"/>
      <c r="V24" s="91">
        <v>2044</v>
      </c>
      <c r="W24" s="91">
        <v>2007</v>
      </c>
      <c r="X24" s="92">
        <v>0</v>
      </c>
      <c r="Y24" s="91">
        <v>0.25</v>
      </c>
      <c r="Z24" s="91">
        <f>AA24</f>
        <v>0</v>
      </c>
      <c r="AA24" s="91">
        <f>T24*0.018</f>
        <v>0</v>
      </c>
      <c r="AB24" s="91"/>
      <c r="AC24" s="91">
        <v>3.03</v>
      </c>
      <c r="AD24" s="91">
        <v>0</v>
      </c>
      <c r="AE24" s="91">
        <v>0</v>
      </c>
      <c r="AF24" s="91">
        <v>18.14</v>
      </c>
      <c r="AG24" s="91"/>
      <c r="AH24" s="91">
        <v>1.0900000000000001</v>
      </c>
      <c r="AI24" s="91">
        <v>0.85</v>
      </c>
      <c r="AJ24" s="92" t="e">
        <f t="shared" si="13"/>
        <v>#DIV/0!</v>
      </c>
      <c r="AK24" s="92">
        <f t="shared" si="13"/>
        <v>62.5</v>
      </c>
      <c r="AL24" s="92" t="e">
        <f t="shared" si="13"/>
        <v>#DIV/0!</v>
      </c>
      <c r="AM24" s="92">
        <v>0.06</v>
      </c>
      <c r="AN24" s="92">
        <v>0.05</v>
      </c>
      <c r="AO24" s="91">
        <f>Q24/D24*100</f>
        <v>0</v>
      </c>
      <c r="AP24" s="91">
        <f>R24/F24*100</f>
        <v>21.052631578947366</v>
      </c>
      <c r="AQ24" s="91" t="e">
        <f>S24/J24*100</f>
        <v>#DIV/0!</v>
      </c>
      <c r="AR24" s="91">
        <f>V24/M24*100</f>
        <v>24.327541061651988</v>
      </c>
      <c r="AS24" s="91">
        <f>E24/D24*100</f>
        <v>39.473684210526315</v>
      </c>
      <c r="AT24" s="93" t="e">
        <f>AG24/H24*1000</f>
        <v>#DIV/0!</v>
      </c>
      <c r="AU24" s="93">
        <f>AE24/M24*1000</f>
        <v>0</v>
      </c>
      <c r="AV24" s="93">
        <f>AF24/P24*1000</f>
        <v>1.3943120676402769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4">(D23/D24-1)*100</f>
        <v>-100</v>
      </c>
      <c r="E25" s="54">
        <f t="shared" si="14"/>
        <v>-100</v>
      </c>
      <c r="F25" s="54">
        <f t="shared" si="14"/>
        <v>121.05263157894738</v>
      </c>
      <c r="G25" s="54">
        <f t="shared" si="14"/>
        <v>121.05263157894738</v>
      </c>
      <c r="H25" s="54" t="e">
        <f t="shared" si="14"/>
        <v>#DIV/0!</v>
      </c>
      <c r="I25" s="54" t="e">
        <f t="shared" si="14"/>
        <v>#DIV/0!</v>
      </c>
      <c r="J25" s="54" t="e">
        <f t="shared" si="14"/>
        <v>#DIV/0!</v>
      </c>
      <c r="K25" s="54" t="e">
        <f t="shared" si="14"/>
        <v>#DIV/0!</v>
      </c>
      <c r="L25" s="54" t="e">
        <f t="shared" si="14"/>
        <v>#DIV/0!</v>
      </c>
      <c r="M25" s="54">
        <f t="shared" si="14"/>
        <v>191.59723875267792</v>
      </c>
      <c r="N25" s="54">
        <f t="shared" si="14"/>
        <v>193.97648188144947</v>
      </c>
      <c r="O25" s="54" t="e">
        <f t="shared" si="14"/>
        <v>#DIV/0!</v>
      </c>
      <c r="P25" s="54">
        <f t="shared" si="14"/>
        <v>84.473481936971552</v>
      </c>
      <c r="Q25" s="54" t="e">
        <f t="shared" si="14"/>
        <v>#DIV/0!</v>
      </c>
      <c r="R25" s="54">
        <f t="shared" si="14"/>
        <v>-100</v>
      </c>
      <c r="S25" s="54" t="e">
        <f t="shared" si="14"/>
        <v>#DIV/0!</v>
      </c>
      <c r="T25" s="54" t="e">
        <f t="shared" si="14"/>
        <v>#DIV/0!</v>
      </c>
      <c r="U25" s="54" t="e">
        <f t="shared" si="14"/>
        <v>#DIV/0!</v>
      </c>
      <c r="V25" s="54">
        <f t="shared" si="14"/>
        <v>-100</v>
      </c>
      <c r="W25" s="54">
        <f t="shared" si="14"/>
        <v>-100</v>
      </c>
      <c r="X25" s="80" t="e">
        <f t="shared" si="14"/>
        <v>#DIV/0!</v>
      </c>
      <c r="Y25" s="54">
        <f t="shared" si="14"/>
        <v>-60</v>
      </c>
      <c r="Z25" s="54" t="e">
        <f t="shared" si="14"/>
        <v>#DIV/0!</v>
      </c>
      <c r="AA25" s="54" t="e">
        <f t="shared" si="14"/>
        <v>#DIV/0!</v>
      </c>
      <c r="AB25" s="54" t="e">
        <f t="shared" si="14"/>
        <v>#DIV/0!</v>
      </c>
      <c r="AC25" s="54">
        <f t="shared" si="14"/>
        <v>-100</v>
      </c>
      <c r="AD25" s="54" t="e">
        <f t="shared" si="14"/>
        <v>#DIV/0!</v>
      </c>
      <c r="AE25" s="54" t="e">
        <f t="shared" si="14"/>
        <v>#DIV/0!</v>
      </c>
      <c r="AF25" s="54">
        <f t="shared" si="14"/>
        <v>58.765159867695701</v>
      </c>
      <c r="AG25" s="54" t="e">
        <f t="shared" si="14"/>
        <v>#DIV/0!</v>
      </c>
      <c r="AH25" s="54">
        <f t="shared" si="14"/>
        <v>-88.9908256880734</v>
      </c>
      <c r="AI25" s="54">
        <f t="shared" si="14"/>
        <v>6172.9411764705883</v>
      </c>
      <c r="AJ25" s="80" t="e">
        <f t="shared" si="14"/>
        <v>#DIV/0!</v>
      </c>
      <c r="AK25" s="80" t="e">
        <f t="shared" si="14"/>
        <v>#DIV/0!</v>
      </c>
      <c r="AL25" s="80" t="e">
        <f t="shared" si="14"/>
        <v>#DIV/0!</v>
      </c>
      <c r="AM25" s="80">
        <f t="shared" si="14"/>
        <v>0</v>
      </c>
      <c r="AN25" s="80">
        <f t="shared" si="14"/>
        <v>0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12</v>
      </c>
      <c r="E26" s="69">
        <v>0</v>
      </c>
      <c r="F26" s="69">
        <v>58</v>
      </c>
      <c r="G26" s="69">
        <v>58</v>
      </c>
      <c r="H26" s="69"/>
      <c r="I26" s="69"/>
      <c r="J26" s="69">
        <v>10</v>
      </c>
      <c r="K26" s="69">
        <v>10</v>
      </c>
      <c r="L26" s="69"/>
      <c r="M26" s="69">
        <v>4500</v>
      </c>
      <c r="N26" s="69">
        <v>4500</v>
      </c>
      <c r="O26" s="69">
        <v>0</v>
      </c>
      <c r="P26" s="69">
        <v>4500</v>
      </c>
      <c r="Q26" s="69">
        <v>4</v>
      </c>
      <c r="R26" s="69">
        <v>0</v>
      </c>
      <c r="S26" s="69">
        <v>0</v>
      </c>
      <c r="T26" s="69">
        <v>0</v>
      </c>
      <c r="U26" s="69"/>
      <c r="V26" s="69">
        <v>4500</v>
      </c>
      <c r="W26" s="69">
        <v>4500</v>
      </c>
      <c r="X26" s="81">
        <v>0.46</v>
      </c>
      <c r="Y26" s="81">
        <v>1</v>
      </c>
      <c r="Z26" s="69">
        <v>0.08</v>
      </c>
      <c r="AA26" s="69">
        <v>0.08</v>
      </c>
      <c r="AB26" s="69"/>
      <c r="AC26" s="69">
        <v>6.68</v>
      </c>
      <c r="AD26" s="69">
        <v>1.22</v>
      </c>
      <c r="AE26" s="69">
        <v>13.6</v>
      </c>
      <c r="AF26" s="69">
        <v>12.8</v>
      </c>
      <c r="AG26" s="69"/>
      <c r="AH26" s="69">
        <v>3.02</v>
      </c>
      <c r="AI26" s="69">
        <f>AE26+AG26+AH26</f>
        <v>16.62</v>
      </c>
      <c r="AJ26" s="81">
        <v>10.62</v>
      </c>
      <c r="AK26" s="81" t="e">
        <f>Y26*1000/R26</f>
        <v>#DIV/0!</v>
      </c>
      <c r="AL26" s="81">
        <v>4.99</v>
      </c>
      <c r="AM26" s="81">
        <v>0.25</v>
      </c>
      <c r="AN26" s="81">
        <v>0.23</v>
      </c>
      <c r="AO26" s="69">
        <f>Q26/D26*100</f>
        <v>33.333333333333329</v>
      </c>
      <c r="AP26" s="69">
        <f>R26/F26*100</f>
        <v>0</v>
      </c>
      <c r="AQ26" s="69">
        <f>S26/J26*100</f>
        <v>0</v>
      </c>
      <c r="AR26" s="69">
        <f>V26/M26*100</f>
        <v>100</v>
      </c>
      <c r="AS26" s="69">
        <f>E26/D26*100</f>
        <v>0</v>
      </c>
      <c r="AT26" s="71" t="e">
        <f>AG26/H26*1000</f>
        <v>#DIV/0!</v>
      </c>
      <c r="AU26" s="71">
        <f>AE26/M26*1000</f>
        <v>3.0222222222222221</v>
      </c>
      <c r="AV26" s="71">
        <f>AF26/P26*1000</f>
        <v>2.8444444444444446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33</v>
      </c>
      <c r="E27" s="85">
        <v>0</v>
      </c>
      <c r="F27" s="85">
        <v>83</v>
      </c>
      <c r="G27" s="85">
        <v>83</v>
      </c>
      <c r="H27" s="85"/>
      <c r="I27" s="85"/>
      <c r="J27" s="85">
        <v>31</v>
      </c>
      <c r="K27" s="85">
        <v>31</v>
      </c>
      <c r="L27" s="85"/>
      <c r="M27" s="85">
        <v>1603</v>
      </c>
      <c r="N27" s="85">
        <v>1603</v>
      </c>
      <c r="O27" s="85">
        <v>523</v>
      </c>
      <c r="P27" s="85">
        <v>1842</v>
      </c>
      <c r="Q27" s="85">
        <v>3</v>
      </c>
      <c r="R27" s="85">
        <v>6</v>
      </c>
      <c r="S27" s="85">
        <v>23</v>
      </c>
      <c r="T27" s="85">
        <v>23</v>
      </c>
      <c r="U27" s="85"/>
      <c r="V27" s="85">
        <v>327</v>
      </c>
      <c r="W27" s="85">
        <v>321</v>
      </c>
      <c r="X27" s="87">
        <v>0.02</v>
      </c>
      <c r="Y27" s="85">
        <v>0.18</v>
      </c>
      <c r="Z27" s="85">
        <v>0.28999999999999998</v>
      </c>
      <c r="AA27" s="85">
        <v>0.28999999999999998</v>
      </c>
      <c r="AB27" s="85"/>
      <c r="AC27" s="85">
        <v>2.0099999999999998</v>
      </c>
      <c r="AD27" s="85">
        <v>0.53</v>
      </c>
      <c r="AE27" s="85">
        <v>18.13</v>
      </c>
      <c r="AF27" s="85">
        <v>2.76</v>
      </c>
      <c r="AG27" s="85"/>
      <c r="AH27" s="85">
        <v>0.93</v>
      </c>
      <c r="AI27" s="85">
        <v>11.12</v>
      </c>
      <c r="AJ27" s="87">
        <v>10.119999999999999</v>
      </c>
      <c r="AK27" s="87">
        <f>Y27*1000/R27</f>
        <v>30</v>
      </c>
      <c r="AL27" s="87">
        <v>5.12</v>
      </c>
      <c r="AM27" s="87">
        <v>0.23</v>
      </c>
      <c r="AN27" s="87">
        <v>0.22</v>
      </c>
      <c r="AO27" s="85">
        <f>Q27/D27*100</f>
        <v>9.0909090909090917</v>
      </c>
      <c r="AP27" s="85">
        <f>R27/F27*100</f>
        <v>7.2289156626506017</v>
      </c>
      <c r="AQ27" s="85">
        <f>S27/J27*100</f>
        <v>74.193548387096769</v>
      </c>
      <c r="AR27" s="85">
        <f>V27/M27*100</f>
        <v>20.399251403618216</v>
      </c>
      <c r="AS27" s="85">
        <f>E27/D27*100</f>
        <v>0</v>
      </c>
      <c r="AT27" s="88" t="e">
        <f>AG27/H27*1000</f>
        <v>#DIV/0!</v>
      </c>
      <c r="AU27" s="88">
        <f>AE27/M27*1000</f>
        <v>11.310043668122271</v>
      </c>
      <c r="AV27" s="88">
        <f>AF27/P27*1000</f>
        <v>1.498371335504886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5">(D26/D27-1)*100</f>
        <v>-63.636363636363633</v>
      </c>
      <c r="E28" s="57" t="e">
        <f t="shared" si="15"/>
        <v>#DIV/0!</v>
      </c>
      <c r="F28" s="57">
        <f t="shared" si="15"/>
        <v>-30.120481927710841</v>
      </c>
      <c r="G28" s="57">
        <f t="shared" si="15"/>
        <v>-30.120481927710841</v>
      </c>
      <c r="H28" s="57" t="e">
        <f t="shared" si="15"/>
        <v>#DIV/0!</v>
      </c>
      <c r="I28" s="57" t="e">
        <f t="shared" si="15"/>
        <v>#DIV/0!</v>
      </c>
      <c r="J28" s="57">
        <f t="shared" si="15"/>
        <v>-67.741935483870975</v>
      </c>
      <c r="K28" s="57">
        <f t="shared" si="15"/>
        <v>-67.741935483870975</v>
      </c>
      <c r="L28" s="57" t="e">
        <f t="shared" si="15"/>
        <v>#DIV/0!</v>
      </c>
      <c r="M28" s="57">
        <f t="shared" si="15"/>
        <v>180.72364316905802</v>
      </c>
      <c r="N28" s="57">
        <f t="shared" si="15"/>
        <v>180.72364316905802</v>
      </c>
      <c r="O28" s="57">
        <f t="shared" si="15"/>
        <v>-100</v>
      </c>
      <c r="P28" s="57">
        <f t="shared" si="15"/>
        <v>144.29967426710101</v>
      </c>
      <c r="Q28" s="57">
        <f t="shared" si="15"/>
        <v>33.333333333333329</v>
      </c>
      <c r="R28" s="57">
        <f t="shared" si="15"/>
        <v>-100</v>
      </c>
      <c r="S28" s="57">
        <f t="shared" si="15"/>
        <v>-100</v>
      </c>
      <c r="T28" s="57">
        <f t="shared" si="15"/>
        <v>-100</v>
      </c>
      <c r="U28" s="57" t="e">
        <f t="shared" si="15"/>
        <v>#DIV/0!</v>
      </c>
      <c r="V28" s="57">
        <f t="shared" si="15"/>
        <v>1276.1467889908256</v>
      </c>
      <c r="W28" s="57">
        <f t="shared" si="15"/>
        <v>1301.8691588785045</v>
      </c>
      <c r="X28" s="82">
        <f t="shared" si="15"/>
        <v>2200</v>
      </c>
      <c r="Y28" s="57">
        <v>0.22</v>
      </c>
      <c r="Z28" s="57">
        <f t="shared" si="15"/>
        <v>-72.41379310344827</v>
      </c>
      <c r="AA28" s="57">
        <f t="shared" si="15"/>
        <v>-72.41379310344827</v>
      </c>
      <c r="AB28" s="57" t="e">
        <f t="shared" si="15"/>
        <v>#DIV/0!</v>
      </c>
      <c r="AC28" s="57">
        <f t="shared" si="15"/>
        <v>232.33830845771149</v>
      </c>
      <c r="AD28" s="57">
        <f t="shared" si="15"/>
        <v>130.18867924528303</v>
      </c>
      <c r="AE28" s="57">
        <f t="shared" si="15"/>
        <v>-24.986210700496414</v>
      </c>
      <c r="AF28" s="57">
        <f t="shared" si="15"/>
        <v>363.76811594202911</v>
      </c>
      <c r="AG28" s="57" t="e">
        <f t="shared" si="15"/>
        <v>#DIV/0!</v>
      </c>
      <c r="AH28" s="57">
        <f t="shared" si="15"/>
        <v>224.73118279569891</v>
      </c>
      <c r="AI28" s="57">
        <f t="shared" si="15"/>
        <v>49.460431654676285</v>
      </c>
      <c r="AJ28" s="82">
        <f t="shared" si="15"/>
        <v>4.9407114624505866</v>
      </c>
      <c r="AK28" s="82" t="e">
        <f t="shared" si="15"/>
        <v>#DIV/0!</v>
      </c>
      <c r="AL28" s="82">
        <f t="shared" si="15"/>
        <v>-2.5390625</v>
      </c>
      <c r="AM28" s="82">
        <f t="shared" si="15"/>
        <v>8.6956521739130377</v>
      </c>
      <c r="AN28" s="82">
        <f t="shared" si="15"/>
        <v>4.5454545454545414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79</v>
      </c>
      <c r="E29" s="66">
        <v>13</v>
      </c>
      <c r="F29" s="66">
        <v>26</v>
      </c>
      <c r="G29" s="66">
        <v>26</v>
      </c>
      <c r="H29" s="66"/>
      <c r="I29" s="66"/>
      <c r="J29" s="66">
        <v>45</v>
      </c>
      <c r="K29" s="66">
        <v>45</v>
      </c>
      <c r="L29" s="66"/>
      <c r="M29" s="66">
        <v>7000</v>
      </c>
      <c r="N29" s="66">
        <v>5000</v>
      </c>
      <c r="O29" s="66">
        <v>5000</v>
      </c>
      <c r="P29" s="66">
        <v>0</v>
      </c>
      <c r="Q29" s="66">
        <v>34</v>
      </c>
      <c r="R29" s="66">
        <v>47</v>
      </c>
      <c r="S29" s="66">
        <v>1</v>
      </c>
      <c r="T29" s="66">
        <v>1</v>
      </c>
      <c r="U29" s="66"/>
      <c r="V29" s="66">
        <v>0</v>
      </c>
      <c r="W29" s="66">
        <v>0</v>
      </c>
      <c r="X29" s="79">
        <v>0</v>
      </c>
      <c r="Y29" s="66">
        <v>3.83</v>
      </c>
      <c r="Z29" s="66">
        <f>AA29</f>
        <v>1.7999999999999999E-2</v>
      </c>
      <c r="AA29" s="66">
        <f>T29*0.018</f>
        <v>1.7999999999999999E-2</v>
      </c>
      <c r="AB29" s="66"/>
      <c r="AC29" s="66">
        <v>1.91</v>
      </c>
      <c r="AD29" s="66">
        <v>0.1</v>
      </c>
      <c r="AE29" s="66">
        <v>0</v>
      </c>
      <c r="AF29" s="66">
        <v>0</v>
      </c>
      <c r="AG29" s="66"/>
      <c r="AH29" s="66">
        <v>3.56</v>
      </c>
      <c r="AI29" s="66">
        <f>AE29+AG29+AH29</f>
        <v>3.56</v>
      </c>
      <c r="AJ29" s="79">
        <v>22.65</v>
      </c>
      <c r="AK29" s="79">
        <f t="shared" ref="AK29:AK30" si="16">Y29*1000/R29</f>
        <v>81.489361702127653</v>
      </c>
      <c r="AL29" s="79">
        <v>5.46</v>
      </c>
      <c r="AM29" s="79">
        <v>1.22</v>
      </c>
      <c r="AN29" s="79">
        <v>1.2</v>
      </c>
      <c r="AO29" s="66">
        <f>Q29/D29*100</f>
        <v>43.037974683544306</v>
      </c>
      <c r="AP29" s="66">
        <f>R29/F29*100</f>
        <v>180.76923076923077</v>
      </c>
      <c r="AQ29" s="66">
        <f>S29/J29*100</f>
        <v>2.2222222222222223</v>
      </c>
      <c r="AR29" s="66">
        <f>V29/M29*100</f>
        <v>0</v>
      </c>
      <c r="AS29" s="66">
        <f>E29/D29*100</f>
        <v>16.455696202531644</v>
      </c>
      <c r="AT29" s="67" t="e">
        <f>AG29/H29*1000</f>
        <v>#DIV/0!</v>
      </c>
      <c r="AU29" s="67">
        <f>AE29/M29*1000</f>
        <v>0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71</v>
      </c>
      <c r="E30" s="91">
        <v>5</v>
      </c>
      <c r="F30" s="91">
        <v>124</v>
      </c>
      <c r="G30" s="91">
        <v>124</v>
      </c>
      <c r="H30" s="91"/>
      <c r="I30" s="91"/>
      <c r="J30" s="91">
        <v>33</v>
      </c>
      <c r="K30" s="91">
        <v>33</v>
      </c>
      <c r="L30" s="91"/>
      <c r="M30" s="91">
        <v>6912</v>
      </c>
      <c r="N30" s="91">
        <v>6912</v>
      </c>
      <c r="O30" s="91">
        <v>2721</v>
      </c>
      <c r="P30" s="91">
        <v>0</v>
      </c>
      <c r="Q30" s="91">
        <v>4</v>
      </c>
      <c r="R30" s="91">
        <v>6</v>
      </c>
      <c r="S30" s="91">
        <v>19</v>
      </c>
      <c r="T30" s="91">
        <v>19</v>
      </c>
      <c r="U30" s="91"/>
      <c r="V30" s="91">
        <v>85</v>
      </c>
      <c r="W30" s="91">
        <v>82</v>
      </c>
      <c r="X30" s="92">
        <v>0.39</v>
      </c>
      <c r="Y30" s="91">
        <v>0.38</v>
      </c>
      <c r="Z30" s="91">
        <v>0.46</v>
      </c>
      <c r="AA30" s="91">
        <v>0.46</v>
      </c>
      <c r="AB30" s="91"/>
      <c r="AC30" s="91">
        <v>2.68</v>
      </c>
      <c r="AD30" s="91">
        <v>0.52</v>
      </c>
      <c r="AE30" s="91">
        <v>16.57</v>
      </c>
      <c r="AF30" s="91">
        <v>0</v>
      </c>
      <c r="AG30" s="91"/>
      <c r="AH30" s="91">
        <v>0.28999999999999998</v>
      </c>
      <c r="AI30" s="91">
        <v>9.44</v>
      </c>
      <c r="AJ30" s="92">
        <v>22.62</v>
      </c>
      <c r="AK30" s="92">
        <f t="shared" si="16"/>
        <v>63.333333333333336</v>
      </c>
      <c r="AL30" s="92">
        <v>5.42</v>
      </c>
      <c r="AM30" s="92">
        <v>1.1499999999999999</v>
      </c>
      <c r="AN30" s="92">
        <v>1.1499999999999999</v>
      </c>
      <c r="AO30" s="91">
        <f>Q30/D30*100</f>
        <v>5.6338028169014089</v>
      </c>
      <c r="AP30" s="91">
        <f>R30/F30*100</f>
        <v>4.838709677419355</v>
      </c>
      <c r="AQ30" s="91">
        <f>S30/J30*100</f>
        <v>57.575757575757578</v>
      </c>
      <c r="AR30" s="91">
        <f>V30/M30*100</f>
        <v>1.2297453703703705</v>
      </c>
      <c r="AS30" s="91">
        <f>E30/D30*100</f>
        <v>7.042253521126761</v>
      </c>
      <c r="AT30" s="93" t="e">
        <f>AG30/H30*1000</f>
        <v>#DIV/0!</v>
      </c>
      <c r="AU30" s="93">
        <f>AE30/M30*1000</f>
        <v>2.3972800925925926</v>
      </c>
      <c r="AV30" s="93" t="e">
        <f>AF30/P30*1000</f>
        <v>#DIV/0!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17">(D29/D30-1)*100</f>
        <v>11.267605633802823</v>
      </c>
      <c r="E31" s="54">
        <f t="shared" si="17"/>
        <v>160</v>
      </c>
      <c r="F31" s="54">
        <f t="shared" si="17"/>
        <v>-79.032258064516128</v>
      </c>
      <c r="G31" s="54">
        <f t="shared" si="17"/>
        <v>-79.032258064516128</v>
      </c>
      <c r="H31" s="54" t="e">
        <f t="shared" si="17"/>
        <v>#DIV/0!</v>
      </c>
      <c r="I31" s="54" t="e">
        <f t="shared" si="17"/>
        <v>#DIV/0!</v>
      </c>
      <c r="J31" s="54">
        <f t="shared" si="17"/>
        <v>36.363636363636353</v>
      </c>
      <c r="K31" s="54">
        <f t="shared" si="17"/>
        <v>36.363636363636353</v>
      </c>
      <c r="L31" s="54" t="e">
        <f t="shared" si="17"/>
        <v>#DIV/0!</v>
      </c>
      <c r="M31" s="54">
        <f t="shared" si="17"/>
        <v>1.2731481481481399</v>
      </c>
      <c r="N31" s="54">
        <f t="shared" si="17"/>
        <v>-27.662037037037035</v>
      </c>
      <c r="O31" s="54">
        <f t="shared" si="17"/>
        <v>83.755972069092238</v>
      </c>
      <c r="P31" s="54" t="e">
        <f t="shared" si="17"/>
        <v>#DIV/0!</v>
      </c>
      <c r="Q31" s="54">
        <f t="shared" si="17"/>
        <v>750</v>
      </c>
      <c r="R31" s="54">
        <f t="shared" si="17"/>
        <v>683.33333333333326</v>
      </c>
      <c r="S31" s="54">
        <f t="shared" si="17"/>
        <v>-94.736842105263165</v>
      </c>
      <c r="T31" s="54">
        <f t="shared" si="17"/>
        <v>-94.736842105263165</v>
      </c>
      <c r="U31" s="54" t="e">
        <f t="shared" si="17"/>
        <v>#DIV/0!</v>
      </c>
      <c r="V31" s="54">
        <f t="shared" si="17"/>
        <v>-100</v>
      </c>
      <c r="W31" s="54">
        <f t="shared" si="17"/>
        <v>-100</v>
      </c>
      <c r="X31" s="80">
        <f t="shared" si="17"/>
        <v>-100</v>
      </c>
      <c r="Y31" s="54">
        <f t="shared" si="17"/>
        <v>907.89473684210532</v>
      </c>
      <c r="Z31" s="54">
        <f t="shared" si="17"/>
        <v>-96.086956521739125</v>
      </c>
      <c r="AA31" s="54">
        <f t="shared" si="17"/>
        <v>-96.086956521739125</v>
      </c>
      <c r="AB31" s="54" t="e">
        <f t="shared" si="17"/>
        <v>#DIV/0!</v>
      </c>
      <c r="AC31" s="54">
        <f t="shared" si="17"/>
        <v>-28.731343283582099</v>
      </c>
      <c r="AD31" s="54">
        <f t="shared" si="17"/>
        <v>-80.769230769230774</v>
      </c>
      <c r="AE31" s="54">
        <f t="shared" si="17"/>
        <v>-100</v>
      </c>
      <c r="AF31" s="54" t="e">
        <f t="shared" si="17"/>
        <v>#DIV/0!</v>
      </c>
      <c r="AG31" s="54" t="e">
        <f t="shared" si="17"/>
        <v>#DIV/0!</v>
      </c>
      <c r="AH31" s="54">
        <f t="shared" si="17"/>
        <v>1127.5862068965519</v>
      </c>
      <c r="AI31" s="54">
        <f t="shared" si="17"/>
        <v>-62.288135593220332</v>
      </c>
      <c r="AJ31" s="80">
        <f t="shared" si="17"/>
        <v>0.13262599469494596</v>
      </c>
      <c r="AK31" s="80">
        <f t="shared" si="17"/>
        <v>28.667413213885773</v>
      </c>
      <c r="AL31" s="80">
        <f t="shared" si="17"/>
        <v>0.73800738007379074</v>
      </c>
      <c r="AM31" s="80">
        <f t="shared" si="17"/>
        <v>6.0869565217391397</v>
      </c>
      <c r="AN31" s="80">
        <f t="shared" si="17"/>
        <v>4.3478260869565188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269</v>
      </c>
      <c r="E32" s="69">
        <v>42</v>
      </c>
      <c r="F32" s="69">
        <v>130</v>
      </c>
      <c r="G32" s="69">
        <v>130</v>
      </c>
      <c r="H32" s="69"/>
      <c r="I32" s="69"/>
      <c r="J32" s="69">
        <v>200</v>
      </c>
      <c r="K32" s="69">
        <v>200</v>
      </c>
      <c r="L32" s="69"/>
      <c r="M32" s="69">
        <v>0</v>
      </c>
      <c r="N32" s="69">
        <v>0</v>
      </c>
      <c r="O32" s="69">
        <v>0</v>
      </c>
      <c r="P32" s="69">
        <v>0</v>
      </c>
      <c r="Q32" s="69">
        <v>10</v>
      </c>
      <c r="R32" s="69">
        <v>23</v>
      </c>
      <c r="S32" s="69">
        <v>5</v>
      </c>
      <c r="T32" s="69">
        <v>5</v>
      </c>
      <c r="U32" s="69"/>
      <c r="V32" s="69">
        <v>0</v>
      </c>
      <c r="W32" s="69">
        <v>0</v>
      </c>
      <c r="X32" s="81">
        <v>0</v>
      </c>
      <c r="Y32" s="69">
        <v>1.1000000000000001</v>
      </c>
      <c r="Z32" s="69">
        <v>0.16</v>
      </c>
      <c r="AA32" s="69">
        <v>0.16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v>2.61</v>
      </c>
      <c r="AI32" s="69">
        <f>AE32+AG32+AH32</f>
        <v>2.61</v>
      </c>
      <c r="AJ32" s="81">
        <v>22.01</v>
      </c>
      <c r="AK32" s="81">
        <f t="shared" ref="AK32:AK33" si="18">Y32*1000/R32</f>
        <v>47.826086956521742</v>
      </c>
      <c r="AL32" s="81">
        <v>0</v>
      </c>
      <c r="AM32" s="81" t="e">
        <f>AC32*1000/V32</f>
        <v>#DIV/0!</v>
      </c>
      <c r="AN32" s="81" t="e">
        <f>AD32/W32*1000</f>
        <v>#DIV/0!</v>
      </c>
      <c r="AO32" s="69">
        <f>Q32/D32*100</f>
        <v>3.7174721189591078</v>
      </c>
      <c r="AP32" s="69">
        <f>R32/F32*100</f>
        <v>17.692307692307693</v>
      </c>
      <c r="AQ32" s="69">
        <f>S32/J32*100</f>
        <v>2.5</v>
      </c>
      <c r="AR32" s="69" t="e">
        <f>V32/M32*100</f>
        <v>#DIV/0!</v>
      </c>
      <c r="AS32" s="69">
        <f>E32/D32*100</f>
        <v>15.613382899628252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283</v>
      </c>
      <c r="E33" s="85">
        <v>19</v>
      </c>
      <c r="F33" s="85">
        <v>130</v>
      </c>
      <c r="G33" s="85">
        <v>130</v>
      </c>
      <c r="H33" s="85"/>
      <c r="I33" s="85"/>
      <c r="J33" s="85">
        <v>167</v>
      </c>
      <c r="K33" s="85">
        <v>167</v>
      </c>
      <c r="L33" s="85"/>
      <c r="M33" s="85">
        <v>0</v>
      </c>
      <c r="N33" s="85">
        <v>0</v>
      </c>
      <c r="O33" s="85">
        <v>0</v>
      </c>
      <c r="P33" s="85"/>
      <c r="Q33" s="85">
        <v>5</v>
      </c>
      <c r="R33" s="85">
        <v>5</v>
      </c>
      <c r="S33" s="85">
        <v>0</v>
      </c>
      <c r="T33" s="85">
        <v>0</v>
      </c>
      <c r="U33" s="85"/>
      <c r="V33" s="85">
        <v>0</v>
      </c>
      <c r="W33" s="85">
        <v>0</v>
      </c>
      <c r="X33" s="87">
        <v>0.57999999999999996</v>
      </c>
      <c r="Y33" s="85">
        <v>1.24</v>
      </c>
      <c r="Z33" s="85">
        <v>0.59</v>
      </c>
      <c r="AA33" s="85">
        <v>0.59</v>
      </c>
      <c r="AB33" s="85"/>
      <c r="AC33" s="85">
        <v>0.24</v>
      </c>
      <c r="AD33" s="85">
        <v>0.38</v>
      </c>
      <c r="AE33" s="85"/>
      <c r="AF33" s="85"/>
      <c r="AG33" s="85"/>
      <c r="AH33" s="85">
        <v>1.08</v>
      </c>
      <c r="AI33" s="85">
        <v>2.85</v>
      </c>
      <c r="AJ33" s="87">
        <v>22.14</v>
      </c>
      <c r="AK33" s="87">
        <f t="shared" si="18"/>
        <v>248</v>
      </c>
      <c r="AL33" s="87">
        <v>0</v>
      </c>
      <c r="AM33" s="87" t="e">
        <f>AC33*1000/V33</f>
        <v>#DIV/0!</v>
      </c>
      <c r="AN33" s="87" t="e">
        <f>AD33/W33*1000</f>
        <v>#DIV/0!</v>
      </c>
      <c r="AO33" s="69">
        <f t="shared" ref="AO33:AO39" si="19">Q33/D33*100</f>
        <v>1.7667844522968199</v>
      </c>
      <c r="AP33" s="69">
        <f t="shared" ref="AP33:AP39" si="20">R33/F33*100</f>
        <v>3.8461538461538463</v>
      </c>
      <c r="AQ33" s="69">
        <f t="shared" ref="AQ33:AQ39" si="21">S33/J33*100</f>
        <v>0</v>
      </c>
      <c r="AR33" s="69" t="e">
        <f t="shared" ref="AR33:AR39" si="22">V33/M33*100</f>
        <v>#DIV/0!</v>
      </c>
      <c r="AS33" s="69">
        <f t="shared" ref="AS33:AS39" si="23">E33/D33*100</f>
        <v>6.7137809187279158</v>
      </c>
      <c r="AT33" s="71" t="e">
        <f t="shared" ref="AT33:AT39" si="24">AG33/H33*1000</f>
        <v>#DIV/0!</v>
      </c>
      <c r="AU33" s="71" t="e">
        <f t="shared" ref="AU33:AU39" si="25">AE33/M33*1000</f>
        <v>#DIV/0!</v>
      </c>
      <c r="AV33" s="71" t="e">
        <f t="shared" ref="AV33:AV39" si="26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-4.9469964664310968</v>
      </c>
      <c r="E34" s="57">
        <f>(E32/E33-1)*100</f>
        <v>121.05263157894738</v>
      </c>
      <c r="F34" s="57">
        <f t="shared" ref="F34:AN34" si="27">(F32/F33-1)*100</f>
        <v>0</v>
      </c>
      <c r="G34" s="57">
        <f t="shared" si="27"/>
        <v>0</v>
      </c>
      <c r="H34" s="57" t="e">
        <f t="shared" si="27"/>
        <v>#DIV/0!</v>
      </c>
      <c r="I34" s="57" t="e">
        <f t="shared" si="27"/>
        <v>#DIV/0!</v>
      </c>
      <c r="J34" s="57">
        <f t="shared" si="27"/>
        <v>19.760479041916156</v>
      </c>
      <c r="K34" s="57">
        <f t="shared" si="27"/>
        <v>19.760479041916156</v>
      </c>
      <c r="L34" s="57" t="e">
        <f t="shared" si="27"/>
        <v>#DIV/0!</v>
      </c>
      <c r="M34" s="57" t="e">
        <f t="shared" si="27"/>
        <v>#DIV/0!</v>
      </c>
      <c r="N34" s="57" t="e">
        <f t="shared" si="27"/>
        <v>#DIV/0!</v>
      </c>
      <c r="O34" s="57" t="e">
        <f t="shared" si="27"/>
        <v>#DIV/0!</v>
      </c>
      <c r="P34" s="57" t="e">
        <f t="shared" si="27"/>
        <v>#DIV/0!</v>
      </c>
      <c r="Q34" s="57">
        <f t="shared" si="27"/>
        <v>100</v>
      </c>
      <c r="R34" s="57">
        <f t="shared" si="27"/>
        <v>359.99999999999994</v>
      </c>
      <c r="S34" s="57" t="e">
        <f t="shared" si="27"/>
        <v>#DIV/0!</v>
      </c>
      <c r="T34" s="57" t="e">
        <f>(T32/T33-1)*100</f>
        <v>#DIV/0!</v>
      </c>
      <c r="U34" s="57" t="e">
        <f t="shared" si="27"/>
        <v>#DIV/0!</v>
      </c>
      <c r="V34" s="57" t="e">
        <f t="shared" si="27"/>
        <v>#DIV/0!</v>
      </c>
      <c r="W34" s="57" t="e">
        <f t="shared" si="27"/>
        <v>#DIV/0!</v>
      </c>
      <c r="X34" s="82">
        <f t="shared" si="27"/>
        <v>-100</v>
      </c>
      <c r="Y34" s="57">
        <f t="shared" si="27"/>
        <v>-11.290322580645151</v>
      </c>
      <c r="Z34" s="57">
        <f t="shared" si="27"/>
        <v>-72.881355932203391</v>
      </c>
      <c r="AA34" s="57">
        <f t="shared" si="27"/>
        <v>-72.881355932203391</v>
      </c>
      <c r="AB34" s="57" t="e">
        <f t="shared" si="27"/>
        <v>#DIV/0!</v>
      </c>
      <c r="AC34" s="57">
        <f t="shared" si="27"/>
        <v>-100</v>
      </c>
      <c r="AD34" s="57">
        <f t="shared" si="27"/>
        <v>-100</v>
      </c>
      <c r="AE34" s="57" t="e">
        <f t="shared" si="27"/>
        <v>#DIV/0!</v>
      </c>
      <c r="AF34" s="57" t="e">
        <f t="shared" si="27"/>
        <v>#DIV/0!</v>
      </c>
      <c r="AG34" s="57" t="e">
        <f t="shared" si="27"/>
        <v>#DIV/0!</v>
      </c>
      <c r="AH34" s="57">
        <f t="shared" si="27"/>
        <v>141.66666666666666</v>
      </c>
      <c r="AI34" s="57">
        <f>(AI32/AI33-1)*100</f>
        <v>-8.4210526315789522</v>
      </c>
      <c r="AJ34" s="82">
        <f t="shared" si="27"/>
        <v>-0.58717253839204453</v>
      </c>
      <c r="AK34" s="82">
        <f t="shared" si="27"/>
        <v>-80.71528751753155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170</v>
      </c>
      <c r="C35" s="99" t="s">
        <v>171</v>
      </c>
      <c r="D35" s="99">
        <v>36</v>
      </c>
      <c r="E35" s="99">
        <v>10</v>
      </c>
      <c r="F35" s="99">
        <v>4</v>
      </c>
      <c r="G35" s="99">
        <v>4</v>
      </c>
      <c r="H35" s="99"/>
      <c r="I35" s="99"/>
      <c r="J35" s="99">
        <v>20</v>
      </c>
      <c r="K35" s="99">
        <v>20</v>
      </c>
      <c r="L35" s="99"/>
      <c r="M35" s="99">
        <v>50</v>
      </c>
      <c r="N35" s="99">
        <v>0</v>
      </c>
      <c r="O35" s="99">
        <v>0</v>
      </c>
      <c r="P35" s="99">
        <v>0</v>
      </c>
      <c r="Q35" s="99">
        <v>28</v>
      </c>
      <c r="R35" s="99">
        <v>11</v>
      </c>
      <c r="S35" s="99">
        <v>0</v>
      </c>
      <c r="T35" s="99">
        <v>0</v>
      </c>
      <c r="U35" s="99"/>
      <c r="V35" s="99">
        <v>0</v>
      </c>
      <c r="W35" s="99">
        <v>0</v>
      </c>
      <c r="X35" s="99">
        <v>0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>
        <f t="shared" si="19"/>
        <v>77.777777777777786</v>
      </c>
      <c r="AP35" s="99">
        <f t="shared" si="20"/>
        <v>275</v>
      </c>
      <c r="AQ35" s="99">
        <f t="shared" si="21"/>
        <v>0</v>
      </c>
      <c r="AR35" s="99">
        <f t="shared" si="22"/>
        <v>0</v>
      </c>
      <c r="AS35" s="99">
        <f t="shared" si="23"/>
        <v>27.777777777777779</v>
      </c>
      <c r="AT35" s="100" t="e">
        <f t="shared" si="24"/>
        <v>#DIV/0!</v>
      </c>
      <c r="AU35" s="100">
        <f t="shared" si="25"/>
        <v>0</v>
      </c>
      <c r="AV35" s="100" t="e">
        <f t="shared" si="26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172</v>
      </c>
      <c r="C36" s="97" t="s">
        <v>173</v>
      </c>
      <c r="D36" s="97"/>
      <c r="E36" s="97"/>
      <c r="F36" s="97">
        <v>9</v>
      </c>
      <c r="G36" s="97">
        <v>9</v>
      </c>
      <c r="H36" s="97"/>
      <c r="I36" s="97"/>
      <c r="J36" s="97">
        <v>121</v>
      </c>
      <c r="K36" s="97">
        <v>121</v>
      </c>
      <c r="L36" s="97"/>
      <c r="M36" s="97">
        <v>76</v>
      </c>
      <c r="N36" s="97">
        <v>76</v>
      </c>
      <c r="O36" s="97">
        <v>32</v>
      </c>
      <c r="P36" s="97">
        <v>0</v>
      </c>
      <c r="Q36" s="97">
        <v>0</v>
      </c>
      <c r="R36" s="97">
        <v>6</v>
      </c>
      <c r="S36" s="97"/>
      <c r="T36" s="97"/>
      <c r="U36" s="97"/>
      <c r="V36" s="97"/>
      <c r="W36" s="97"/>
      <c r="X36" s="97">
        <v>0</v>
      </c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19"/>
        <v>#DIV/0!</v>
      </c>
      <c r="AP36" s="99">
        <f t="shared" si="20"/>
        <v>66.666666666666657</v>
      </c>
      <c r="AQ36" s="99">
        <f t="shared" si="21"/>
        <v>0</v>
      </c>
      <c r="AR36" s="99">
        <f t="shared" si="22"/>
        <v>0</v>
      </c>
      <c r="AS36" s="99" t="e">
        <f t="shared" si="23"/>
        <v>#DIV/0!</v>
      </c>
      <c r="AT36" s="100" t="e">
        <f t="shared" si="24"/>
        <v>#DIV/0!</v>
      </c>
      <c r="AU36" s="100">
        <f t="shared" si="25"/>
        <v>0</v>
      </c>
      <c r="AV36" s="100" t="e">
        <f t="shared" si="26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170</v>
      </c>
      <c r="C37" s="104" t="s">
        <v>174</v>
      </c>
      <c r="D37" s="104" t="e">
        <f>(D35/D36-1)*100</f>
        <v>#DIV/0!</v>
      </c>
      <c r="E37" s="104" t="e">
        <f>(E35/E36-1)*100</f>
        <v>#DIV/0!</v>
      </c>
      <c r="F37" s="104">
        <f t="shared" ref="F37" si="28">(F35/F36-1)*100</f>
        <v>-55.555555555555557</v>
      </c>
      <c r="G37" s="104">
        <f t="shared" ref="G37" si="29">(G35/G36-1)*100</f>
        <v>-55.555555555555557</v>
      </c>
      <c r="H37" s="104" t="e">
        <f t="shared" ref="H37" si="30">(H35/H36-1)*100</f>
        <v>#DIV/0!</v>
      </c>
      <c r="I37" s="104" t="e">
        <f t="shared" ref="I37" si="31">(I35/I36-1)*100</f>
        <v>#DIV/0!</v>
      </c>
      <c r="J37" s="104">
        <f t="shared" ref="J37" si="32">(J35/J36-1)*100</f>
        <v>-83.471074380165291</v>
      </c>
      <c r="K37" s="104">
        <f t="shared" ref="K37" si="33">(K35/K36-1)*100</f>
        <v>-83.471074380165291</v>
      </c>
      <c r="L37" s="104" t="e">
        <f t="shared" ref="L37" si="34">(L35/L36-1)*100</f>
        <v>#DIV/0!</v>
      </c>
      <c r="M37" s="104">
        <f t="shared" ref="M37" si="35">(M35/M36-1)*100</f>
        <v>-34.210526315789465</v>
      </c>
      <c r="N37" s="104">
        <f t="shared" ref="N37" si="36">(N35/N36-1)*100</f>
        <v>-100</v>
      </c>
      <c r="O37" s="104">
        <f t="shared" ref="O37" si="37">(O35/O36-1)*100</f>
        <v>-100</v>
      </c>
      <c r="P37" s="104" t="e">
        <f t="shared" ref="P37" si="38">(P35/P36-1)*100</f>
        <v>#DIV/0!</v>
      </c>
      <c r="Q37" s="104" t="e">
        <f t="shared" ref="Q37" si="39">(Q35/Q36-1)*100</f>
        <v>#DIV/0!</v>
      </c>
      <c r="R37" s="104">
        <f t="shared" ref="R37" si="40">(R35/R36-1)*100</f>
        <v>83.333333333333329</v>
      </c>
      <c r="S37" s="104" t="e">
        <f t="shared" ref="S37" si="41">(S35/S36-1)*100</f>
        <v>#DIV/0!</v>
      </c>
      <c r="T37" s="104" t="e">
        <f t="shared" ref="T37" si="42">(T35/T36-1)*100</f>
        <v>#DIV/0!</v>
      </c>
      <c r="U37" s="104" t="e">
        <f t="shared" ref="U37" si="43">(U35/U36-1)*100</f>
        <v>#DIV/0!</v>
      </c>
      <c r="V37" s="104" t="e">
        <f t="shared" ref="V37" si="44">(V35/V36-1)*100</f>
        <v>#DIV/0!</v>
      </c>
      <c r="W37" s="104" t="e">
        <f t="shared" ref="W37" si="45">(W35/W36-1)*100</f>
        <v>#DIV/0!</v>
      </c>
      <c r="X37" s="104" t="e">
        <f t="shared" ref="X37" si="46">(X35/X36-1)*100</f>
        <v>#DIV/0!</v>
      </c>
      <c r="Y37" s="104" t="e">
        <f t="shared" ref="Y37" si="47">(Y35/Y36-1)*100</f>
        <v>#DIV/0!</v>
      </c>
      <c r="Z37" s="104" t="e">
        <f t="shared" ref="Z37" si="48">(Z35/Z36-1)*100</f>
        <v>#DIV/0!</v>
      </c>
      <c r="AA37" s="104" t="e">
        <f t="shared" ref="AA37" si="49">(AA35/AA36-1)*100</f>
        <v>#DIV/0!</v>
      </c>
      <c r="AB37" s="104" t="e">
        <f t="shared" ref="AB37" si="50">(AB35/AB36-1)*100</f>
        <v>#DIV/0!</v>
      </c>
      <c r="AC37" s="104" t="e">
        <f t="shared" ref="AC37" si="51">(AC35/AC36-1)*100</f>
        <v>#DIV/0!</v>
      </c>
      <c r="AD37" s="104" t="e">
        <f t="shared" ref="AD37" si="52">(AD35/AD36-1)*100</f>
        <v>#DIV/0!</v>
      </c>
      <c r="AE37" s="104" t="e">
        <f t="shared" ref="AE37" si="53">(AE35/AE36-1)*100</f>
        <v>#DIV/0!</v>
      </c>
      <c r="AF37" s="104" t="e">
        <f t="shared" ref="AF37" si="54">(AF35/AF36-1)*100</f>
        <v>#DIV/0!</v>
      </c>
      <c r="AG37" s="104" t="e">
        <f t="shared" ref="AG37" si="55">(AG35/AG36-1)*100</f>
        <v>#DIV/0!</v>
      </c>
      <c r="AH37" s="104" t="e">
        <f t="shared" ref="AH37" si="56">(AH35/AH36-1)*100</f>
        <v>#DIV/0!</v>
      </c>
      <c r="AI37" s="104" t="e">
        <f t="shared" ref="AI37" si="57">(AI35/AI36-1)*100</f>
        <v>#DIV/0!</v>
      </c>
      <c r="AJ37" s="104" t="e">
        <f t="shared" ref="AJ37" si="58">(AJ35/AJ36-1)*100</f>
        <v>#DIV/0!</v>
      </c>
      <c r="AK37" s="104" t="e">
        <f t="shared" ref="AK37" si="59">(AK35/AK36-1)*100</f>
        <v>#DIV/0!</v>
      </c>
      <c r="AL37" s="104" t="e">
        <f t="shared" ref="AL37" si="60">(AL35/AL36-1)*100</f>
        <v>#DIV/0!</v>
      </c>
      <c r="AM37" s="104" t="e">
        <f t="shared" ref="AM37" si="61">(AM35/AM36-1)*100</f>
        <v>#DIV/0!</v>
      </c>
      <c r="AN37" s="104" t="e">
        <f t="shared" ref="AN37" si="62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175</v>
      </c>
      <c r="C38" s="69" t="s">
        <v>171</v>
      </c>
      <c r="D38" s="69"/>
      <c r="E38" s="69"/>
      <c r="F38" s="69"/>
      <c r="G38" s="69"/>
      <c r="H38" s="69"/>
      <c r="I38" s="69"/>
      <c r="J38" s="69">
        <v>95</v>
      </c>
      <c r="K38" s="69">
        <v>95</v>
      </c>
      <c r="L38" s="69"/>
      <c r="M38" s="69">
        <v>0</v>
      </c>
      <c r="N38" s="69">
        <v>0</v>
      </c>
      <c r="O38" s="69">
        <v>0</v>
      </c>
      <c r="P38" s="69"/>
      <c r="Q38" s="69"/>
      <c r="R38" s="69"/>
      <c r="S38" s="69">
        <v>0</v>
      </c>
      <c r="T38" s="69">
        <v>0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19"/>
        <v>#DIV/0!</v>
      </c>
      <c r="AP38" s="69" t="e">
        <f t="shared" si="20"/>
        <v>#DIV/0!</v>
      </c>
      <c r="AQ38" s="69">
        <f t="shared" si="21"/>
        <v>0</v>
      </c>
      <c r="AR38" s="69" t="e">
        <f t="shared" si="22"/>
        <v>#DIV/0!</v>
      </c>
      <c r="AS38" s="69" t="e">
        <f t="shared" si="23"/>
        <v>#DIV/0!</v>
      </c>
      <c r="AT38" s="71" t="e">
        <f t="shared" si="24"/>
        <v>#DIV/0!</v>
      </c>
      <c r="AU38" s="71" t="e">
        <f t="shared" si="25"/>
        <v>#DIV/0!</v>
      </c>
      <c r="AV38" s="71" t="e">
        <f t="shared" si="26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175</v>
      </c>
      <c r="C39" s="85" t="s">
        <v>176</v>
      </c>
      <c r="J39" s="85">
        <v>50</v>
      </c>
      <c r="K39" s="85">
        <v>50</v>
      </c>
      <c r="M39" s="85">
        <v>0</v>
      </c>
      <c r="N39" s="85">
        <v>0</v>
      </c>
      <c r="AO39" s="69" t="e">
        <f t="shared" si="19"/>
        <v>#DIV/0!</v>
      </c>
      <c r="AP39" s="69" t="e">
        <f t="shared" si="20"/>
        <v>#DIV/0!</v>
      </c>
      <c r="AQ39" s="69">
        <f t="shared" si="21"/>
        <v>0</v>
      </c>
      <c r="AR39" s="69" t="e">
        <f t="shared" si="22"/>
        <v>#DIV/0!</v>
      </c>
      <c r="AS39" s="69" t="e">
        <f t="shared" si="23"/>
        <v>#DIV/0!</v>
      </c>
      <c r="AT39" s="71" t="e">
        <f t="shared" si="24"/>
        <v>#DIV/0!</v>
      </c>
      <c r="AU39" s="71" t="e">
        <f t="shared" si="25"/>
        <v>#DIV/0!</v>
      </c>
      <c r="AV39" s="71" t="e">
        <f t="shared" si="26"/>
        <v>#DIV/0!</v>
      </c>
    </row>
    <row r="40" spans="1:56" s="57" customFormat="1" ht="12">
      <c r="B40" s="57" t="s">
        <v>175</v>
      </c>
      <c r="C40" s="57" t="s">
        <v>174</v>
      </c>
      <c r="D40" s="57" t="e">
        <f>(D38/D39-1)*100</f>
        <v>#DIV/0!</v>
      </c>
      <c r="E40" s="57" t="e">
        <f t="shared" ref="E40:S40" si="63">(E38/E39-1)*100</f>
        <v>#DIV/0!</v>
      </c>
      <c r="F40" s="57" t="e">
        <f t="shared" si="63"/>
        <v>#DIV/0!</v>
      </c>
      <c r="G40" s="57" t="e">
        <f t="shared" si="63"/>
        <v>#DIV/0!</v>
      </c>
      <c r="H40" s="57" t="e">
        <f t="shared" si="63"/>
        <v>#DIV/0!</v>
      </c>
      <c r="I40" s="57" t="e">
        <f t="shared" si="63"/>
        <v>#DIV/0!</v>
      </c>
      <c r="J40" s="57">
        <f t="shared" si="63"/>
        <v>89.999999999999986</v>
      </c>
      <c r="K40" s="57">
        <f t="shared" si="63"/>
        <v>89.999999999999986</v>
      </c>
      <c r="L40" s="57" t="e">
        <f t="shared" si="63"/>
        <v>#DIV/0!</v>
      </c>
      <c r="M40" s="57" t="e">
        <f t="shared" si="63"/>
        <v>#DIV/0!</v>
      </c>
      <c r="N40" s="57" t="e">
        <f t="shared" si="63"/>
        <v>#DIV/0!</v>
      </c>
      <c r="O40" s="57" t="e">
        <f t="shared" si="63"/>
        <v>#DIV/0!</v>
      </c>
      <c r="P40" s="57" t="e">
        <f t="shared" si="63"/>
        <v>#DIV/0!</v>
      </c>
      <c r="Q40" s="57" t="e">
        <f t="shared" si="63"/>
        <v>#DIV/0!</v>
      </c>
      <c r="R40" s="57" t="e">
        <f t="shared" si="63"/>
        <v>#DIV/0!</v>
      </c>
      <c r="S40" s="57" t="e">
        <f t="shared" si="63"/>
        <v>#DIV/0!</v>
      </c>
      <c r="T40" s="57" t="e">
        <f t="shared" ref="T40" si="64">(T38/T39-1)*100</f>
        <v>#DIV/0!</v>
      </c>
      <c r="U40" s="57" t="e">
        <f t="shared" ref="U40" si="65">(U38/U39-1)*100</f>
        <v>#DIV/0!</v>
      </c>
      <c r="V40" s="57" t="e">
        <f t="shared" ref="V40" si="66">(V38/V39-1)*100</f>
        <v>#DIV/0!</v>
      </c>
      <c r="W40" s="57" t="e">
        <f t="shared" ref="W40" si="67">(W38/W39-1)*100</f>
        <v>#DIV/0!</v>
      </c>
      <c r="X40" s="57" t="e">
        <f t="shared" ref="X40" si="68">(X38/X39-1)*100</f>
        <v>#DIV/0!</v>
      </c>
      <c r="Y40" s="57" t="e">
        <f t="shared" ref="Y40" si="69">(Y38/Y39-1)*100</f>
        <v>#DIV/0!</v>
      </c>
      <c r="Z40" s="57" t="e">
        <f t="shared" ref="Z40" si="70">(Z38/Z39-1)*100</f>
        <v>#DIV/0!</v>
      </c>
      <c r="AA40" s="57" t="e">
        <f t="shared" ref="AA40" si="71">(AA38/AA39-1)*100</f>
        <v>#DIV/0!</v>
      </c>
      <c r="AB40" s="57" t="e">
        <f t="shared" ref="AB40" si="72">(AB38/AB39-1)*100</f>
        <v>#DIV/0!</v>
      </c>
      <c r="AC40" s="57" t="e">
        <f t="shared" ref="AC40" si="73">(AC38/AC39-1)*100</f>
        <v>#DIV/0!</v>
      </c>
      <c r="AD40" s="57" t="e">
        <f t="shared" ref="AD40" si="74">(AD38/AD39-1)*100</f>
        <v>#DIV/0!</v>
      </c>
      <c r="AE40" s="57" t="e">
        <f t="shared" ref="AE40" si="75">(AE38/AE39-1)*100</f>
        <v>#DIV/0!</v>
      </c>
      <c r="AF40" s="57" t="e">
        <f t="shared" ref="AF40" si="76">(AF38/AF39-1)*100</f>
        <v>#DIV/0!</v>
      </c>
      <c r="AG40" s="57" t="e">
        <f t="shared" ref="AG40" si="77">(AG38/AG39-1)*100</f>
        <v>#DIV/0!</v>
      </c>
      <c r="AH40" s="57" t="e">
        <f t="shared" ref="AH40" si="78">(AH38/AH39-1)*100</f>
        <v>#DIV/0!</v>
      </c>
      <c r="AI40" s="57" t="e">
        <f t="shared" ref="AI40" si="79">(AI38/AI39-1)*100</f>
        <v>#DIV/0!</v>
      </c>
      <c r="AJ40" s="57" t="e">
        <f t="shared" ref="AJ40" si="80">(AJ38/AJ39-1)*100</f>
        <v>#DIV/0!</v>
      </c>
      <c r="AK40" s="57" t="e">
        <f t="shared" ref="AK40" si="81">(AK38/AK39-1)*100</f>
        <v>#DIV/0!</v>
      </c>
      <c r="AL40" s="57" t="e">
        <f t="shared" ref="AL40" si="82">(AL38/AL39-1)*100</f>
        <v>#DIV/0!</v>
      </c>
      <c r="AM40" s="57" t="e">
        <f t="shared" ref="AM40" si="83">(AM38/AM39-1)*100</f>
        <v>#DIV/0!</v>
      </c>
      <c r="AN40" s="57" t="e">
        <f t="shared" ref="AN40" si="84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184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46</v>
      </c>
      <c r="E11" s="21">
        <f>A406主要畜禽生产情况过录表!F6</f>
        <v>54</v>
      </c>
      <c r="F11" s="78">
        <f>A406主要畜禽生产情况过录表!F7</f>
        <v>-14.814814814814813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46</v>
      </c>
      <c r="E12" s="21">
        <f>A406主要畜禽生产情况过录表!G6</f>
        <v>54</v>
      </c>
      <c r="F12" s="78">
        <f>A406主要畜禽生产情况过录表!G7</f>
        <v>-14.814814814814813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5</v>
      </c>
      <c r="E24" s="21">
        <f>A406主要畜禽生产情况过录表!R6</f>
        <v>0</v>
      </c>
      <c r="F24" s="78" t="e">
        <f>A406主要畜禽生产情况过录表!R7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0.13</v>
      </c>
      <c r="E32" s="21">
        <f>A406主要畜禽生产情况过录表!Y6</f>
        <v>0.9</v>
      </c>
      <c r="F32" s="78">
        <f>A406主要畜禽生产情况过录表!Y7</f>
        <v>-85.555555555555557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0.13</v>
      </c>
      <c r="E41" s="33">
        <f>E31+E32+E33+E36</f>
        <v>0.9</v>
      </c>
      <c r="F41" s="34">
        <f>(D41/E41-1)*100</f>
        <v>-85.555555555555557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0.13</v>
      </c>
      <c r="E42" s="33">
        <f>E38+E40+E41</f>
        <v>0.9</v>
      </c>
      <c r="F42" s="34">
        <f>(D42/E42-1)*100</f>
        <v>-85.555555555555557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184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42</v>
      </c>
      <c r="E11" s="21">
        <f>A406主要畜禽生产情况过录表!F9</f>
        <v>13</v>
      </c>
      <c r="F11" s="78">
        <f>A406主要畜禽生产情况过录表!F10</f>
        <v>223.07692307692309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42</v>
      </c>
      <c r="E12" s="21">
        <f>A406主要畜禽生产情况过录表!G9</f>
        <v>13</v>
      </c>
      <c r="F12" s="78">
        <f>A406主要畜禽生产情况过录表!G10</f>
        <v>223.07692307692309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1</v>
      </c>
      <c r="E24" s="21">
        <f>A406主要畜禽生产情况过录表!R9</f>
        <v>6</v>
      </c>
      <c r="F24" s="78">
        <f>A406主要畜禽生产情况过录表!R10</f>
        <v>-83.333333333333343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0.34</v>
      </c>
      <c r="E32" s="21">
        <f>A406主要畜禽生产情况过录表!Y9</f>
        <v>0.2</v>
      </c>
      <c r="F32" s="78">
        <f>A406主要畜禽生产情况过录表!Y10</f>
        <v>70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0.34</v>
      </c>
      <c r="E41" s="33">
        <f>E31+E32+E33+E36</f>
        <v>0.2</v>
      </c>
      <c r="F41" s="34">
        <f>(D41/E41-1)*100</f>
        <v>70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0.34</v>
      </c>
      <c r="E42" s="33">
        <f>E38+E40+E41</f>
        <v>0.2</v>
      </c>
      <c r="F42" s="34">
        <f>(D42/E42-1)*100</f>
        <v>70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0</v>
      </c>
      <c r="E9" s="21">
        <f>A406主要畜禽生产情况过录表!D12</f>
        <v>85</v>
      </c>
      <c r="F9" s="78">
        <f>A406主要畜禽生产情况过录表!D13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0</v>
      </c>
      <c r="E10" s="21">
        <f>A406主要畜禽生产情况过录表!E12</f>
        <v>22</v>
      </c>
      <c r="F10" s="78">
        <f>A406主要畜禽生产情况过录表!E13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420</v>
      </c>
      <c r="E15" s="21">
        <f>A406主要畜禽生产情况过录表!J12</f>
        <v>112</v>
      </c>
      <c r="F15" s="78">
        <f>A406主要畜禽生产情况过录表!J13</f>
        <v>275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420</v>
      </c>
      <c r="E16" s="21">
        <f>A406主要畜禽生产情况过录表!K12</f>
        <v>112</v>
      </c>
      <c r="F16" s="78">
        <f>A406主要畜禽生产情况过录表!K13</f>
        <v>275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0</v>
      </c>
      <c r="E18" s="21">
        <f>A406主要畜禽生产情况过录表!M12</f>
        <v>1414</v>
      </c>
      <c r="F18" s="78">
        <f>A406主要畜禽生产情况过录表!M13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0</v>
      </c>
      <c r="E19" s="21">
        <f>A406主要畜禽生产情况过录表!N12</f>
        <v>1414</v>
      </c>
      <c r="F19" s="78">
        <f>A406主要畜禽生产情况过录表!N13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0</v>
      </c>
      <c r="E20" s="21">
        <f>A406主要畜禽生产情况过录表!O12</f>
        <v>588</v>
      </c>
      <c r="F20" s="78">
        <f>A406主要畜禽生产情况过录表!O13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0</v>
      </c>
      <c r="E23" s="21">
        <f>A406主要畜禽生产情况过录表!Q12</f>
        <v>3</v>
      </c>
      <c r="F23" s="78">
        <f>A406主要畜禽生产情况过录表!Q13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170</v>
      </c>
      <c r="E25" s="21">
        <f>A406主要畜禽生产情况过录表!S12</f>
        <v>113</v>
      </c>
      <c r="F25" s="78">
        <f>A406主要畜禽生产情况过录表!S13</f>
        <v>50.442477876106182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170</v>
      </c>
      <c r="E26" s="21">
        <f>A406主要畜禽生产情况过录表!T12</f>
        <v>113</v>
      </c>
      <c r="F26" s="78">
        <f>A406主要畜禽生产情况过录表!T13</f>
        <v>50.442477876106182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0</v>
      </c>
      <c r="E28" s="21">
        <f>A406主要畜禽生产情况过录表!V12</f>
        <v>0</v>
      </c>
      <c r="F28" s="78" t="e">
        <f>A406主要畜禽生产情况过录表!V13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0</v>
      </c>
      <c r="E29" s="21">
        <f>A406主要畜禽生产情况过录表!W12</f>
        <v>0</v>
      </c>
      <c r="F29" s="78" t="e">
        <f>A406主要畜禽生产情况过录表!W13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0</v>
      </c>
      <c r="E31" s="21">
        <f>A406主要畜禽生产情况过录表!X12</f>
        <v>0.26</v>
      </c>
      <c r="F31" s="78">
        <f>A406主要畜禽生产情况过录表!X13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0.82</v>
      </c>
      <c r="F32" s="78">
        <f>A406主要畜禽生产情况过录表!Y13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1.044</v>
      </c>
      <c r="E33" s="21">
        <f>A406主要畜禽生产情况过录表!Z12</f>
        <v>0.66</v>
      </c>
      <c r="F33" s="78">
        <f>A406主要畜禽生产情况过录表!Z13</f>
        <v>58.18181818181818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1.044</v>
      </c>
      <c r="E34" s="21">
        <f>A406主要畜禽生产情况过录表!AA12</f>
        <v>0.66</v>
      </c>
      <c r="F34" s="78">
        <f>A406主要畜禽生产情况过录表!AA13</f>
        <v>58.18181818181818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0</v>
      </c>
      <c r="E36" s="21">
        <f>A406主要畜禽生产情况过录表!AC12</f>
        <v>2.21</v>
      </c>
      <c r="F36" s="78">
        <f>A406主要畜禽生产情况过录表!AC13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1.28</v>
      </c>
      <c r="E37" s="21">
        <f>A406主要畜禽生产情况过录表!AD12</f>
        <v>0.65</v>
      </c>
      <c r="F37" s="78">
        <f>A406主要畜禽生产情况过录表!AD13</f>
        <v>96.923076923076906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1.044</v>
      </c>
      <c r="E41" s="33">
        <f>E31+E32+E33+E36</f>
        <v>3.95</v>
      </c>
      <c r="F41" s="34">
        <f>(D41/E41-1)*100</f>
        <v>-73.569620253164558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1.044</v>
      </c>
      <c r="E42" s="33">
        <f>E38+E40+E41</f>
        <v>3.95</v>
      </c>
      <c r="F42" s="34">
        <f>(D42/E42-1)*100</f>
        <v>-73.569620253164558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36</v>
      </c>
      <c r="E9" s="21">
        <f>A406主要畜禽生产情况过录表!D15</f>
        <v>24</v>
      </c>
      <c r="F9" s="78">
        <f>A406主要畜禽生产情况过录表!D16</f>
        <v>50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9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10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10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0</v>
      </c>
      <c r="F18" s="78" t="e">
        <f>A406主要畜禽生产情况过录表!M16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10</v>
      </c>
      <c r="E23" s="21">
        <f>A406主要畜禽生产情况过录表!Q15</f>
        <v>3</v>
      </c>
      <c r="F23" s="78">
        <f>A406主要畜禽生产情况过录表!Q16</f>
        <v>233.33333333333334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0</v>
      </c>
      <c r="F28" s="78" t="e">
        <f>A406主要畜禽生产情况过录表!V16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0.4</v>
      </c>
      <c r="E31" s="21">
        <f>A406主要畜禽生产情况过录表!X15</f>
        <v>0.02</v>
      </c>
      <c r="F31" s="78">
        <f>A406主要畜禽生产情况过录表!X16</f>
        <v>1900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0.09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</v>
      </c>
      <c r="E41" s="33">
        <f>E31+E32+E33+E36</f>
        <v>0.11</v>
      </c>
      <c r="F41" s="34">
        <f>(D41/E41-1)*100</f>
        <v>263.63636363636368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0.4</v>
      </c>
      <c r="E42" s="33">
        <f>E38+E40+E41</f>
        <v>0.11</v>
      </c>
      <c r="F42" s="34">
        <f>(D42/E42-1)*100</f>
        <v>263.63636363636368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10</v>
      </c>
      <c r="E11" s="21">
        <f>A406主要畜禽生产情况过录表!F18</f>
        <v>13</v>
      </c>
      <c r="F11" s="78">
        <f>A406主要畜禽生产情况过录表!F19</f>
        <v>-23.076923076923073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10</v>
      </c>
      <c r="E12" s="21">
        <f>A406主要畜禽生产情况过录表!G18</f>
        <v>13</v>
      </c>
      <c r="F12" s="78">
        <f>A406主要畜禽生产情况过录表!G19</f>
        <v>-23.076923076923073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0</v>
      </c>
      <c r="E24" s="21">
        <f>A406主要畜禽生产情况过录表!R18</f>
        <v>4</v>
      </c>
      <c r="F24" s="78">
        <f>A406主要畜禽生产情况过录表!R19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</v>
      </c>
      <c r="E32" s="21">
        <f>A406主要畜禽生产情况过录表!Y18</f>
        <v>0.18</v>
      </c>
      <c r="F32" s="78">
        <f>A406主要畜禽生产情况过录表!Y19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0.18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0.18</v>
      </c>
      <c r="F42" s="34">
        <f>(D42/E42-1)*100</f>
        <v>-100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406</v>
      </c>
      <c r="E9" s="21">
        <f>A406主要畜禽生产情况过录表!D21</f>
        <v>210</v>
      </c>
      <c r="F9" s="78">
        <f>A406主要畜禽生产情况过录表!D22</f>
        <v>93.333333333333329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50</v>
      </c>
      <c r="E10" s="21">
        <f>A406主要畜禽生产情况过录表!E21</f>
        <v>21</v>
      </c>
      <c r="F10" s="78">
        <f>A406主要畜禽生产情况过录表!E22</f>
        <v>138.0952380952381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8</v>
      </c>
      <c r="E11" s="21">
        <f>A406主要畜禽生产情况过录表!F21</f>
        <v>5</v>
      </c>
      <c r="F11" s="78">
        <f>A406主要畜禽生产情况过录表!F22</f>
        <v>60.000000000000007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8</v>
      </c>
      <c r="E12" s="21">
        <f>A406主要畜禽生产情况过录表!G21</f>
        <v>5</v>
      </c>
      <c r="F12" s="78">
        <f>A406主要畜禽生产情况过录表!G22</f>
        <v>60.000000000000007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0</v>
      </c>
      <c r="E15" s="21">
        <f>A406主要畜禽生产情况过录表!J21</f>
        <v>21</v>
      </c>
      <c r="F15" s="78">
        <f>A406主要畜禽生产情况过录表!J22</f>
        <v>-100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0</v>
      </c>
      <c r="E16" s="21">
        <f>A406主要畜禽生产情况过录表!K21</f>
        <v>21</v>
      </c>
      <c r="F16" s="78">
        <f>A406主要畜禽生产情况过录表!K22</f>
        <v>-100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0</v>
      </c>
      <c r="E18" s="21">
        <f>A406主要畜禽生产情况过录表!M21</f>
        <v>649</v>
      </c>
      <c r="F18" s="78">
        <f>A406主要畜禽生产情况过录表!M22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0</v>
      </c>
      <c r="E19" s="21">
        <f>A406主要畜禽生产情况过录表!N21</f>
        <v>649</v>
      </c>
      <c r="F19" s="78">
        <f>A406主要畜禽生产情况过录表!N22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0</v>
      </c>
      <c r="E20" s="21">
        <f>A406主要畜禽生产情况过录表!O21</f>
        <v>272</v>
      </c>
      <c r="F20" s="78">
        <f>A406主要畜禽生产情况过录表!O22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101</v>
      </c>
      <c r="E23" s="21">
        <f>A406主要畜禽生产情况过录表!Q21</f>
        <v>11</v>
      </c>
      <c r="F23" s="78">
        <f>A406主要畜禽生产情况过录表!Q22</f>
        <v>818.18181818181813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14</v>
      </c>
      <c r="F25" s="78">
        <f>A406主要畜禽生产情况过录表!S22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14</v>
      </c>
      <c r="F26" s="78">
        <f>A406主要畜禽生产情况过录表!T22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0</v>
      </c>
      <c r="E28" s="21">
        <f>A406主要畜禽生产情况过录表!V21</f>
        <v>417</v>
      </c>
      <c r="F28" s="78">
        <f>A406主要畜禽生产情况过录表!V22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0</v>
      </c>
      <c r="E29" s="21">
        <f>A406主要畜禽生产情况过录表!W21</f>
        <v>416</v>
      </c>
      <c r="F29" s="78">
        <f>A406主要畜禽生产情况过录表!W22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1.81</v>
      </c>
      <c r="E31" s="21">
        <f>A406主要畜禽生产情况过录表!X21</f>
        <v>1.23</v>
      </c>
      <c r="F31" s="78">
        <f>A406主要畜禽生产情况过录表!X22</f>
        <v>47.154471544715463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1.35</v>
      </c>
      <c r="F32" s="78">
        <f>A406主要畜禽生产情况过录表!Y22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0.436</v>
      </c>
      <c r="E33" s="21">
        <f>A406主要畜禽生产情况过录表!Z21</f>
        <v>0.6</v>
      </c>
      <c r="F33" s="78">
        <f>A406主要畜禽生产情况过录表!Z22</f>
        <v>-27.333333333333332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0.436</v>
      </c>
      <c r="E34" s="21">
        <f>A406主要畜禽生产情况过录表!AA21</f>
        <v>0.6</v>
      </c>
      <c r="F34" s="78">
        <f>A406主要畜禽生产情况过录表!AA22</f>
        <v>-27.333333333333332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3.01</v>
      </c>
      <c r="E36" s="21">
        <f>A406主要畜禽生产情况过录表!AC21</f>
        <v>0.34</v>
      </c>
      <c r="F36" s="78">
        <f>A406主要畜禽生产情况过录表!AC22</f>
        <v>785.29411764705867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0.25</v>
      </c>
      <c r="E37" s="21">
        <f>A406主要畜禽生产情况过录表!AD21</f>
        <v>0.25</v>
      </c>
      <c r="F37" s="78">
        <f>A406主要畜禽生产情况过录表!AD22</f>
        <v>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5.2560000000000002</v>
      </c>
      <c r="E41" s="33">
        <f>E31+E32+E33+E36</f>
        <v>3.52</v>
      </c>
      <c r="F41" s="34">
        <f>(D41/E41-1)*100</f>
        <v>49.318181818181813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5.2560000000000002</v>
      </c>
      <c r="E42" s="33">
        <f>E38+E40+E41</f>
        <v>3.52</v>
      </c>
      <c r="F42" s="34">
        <f>(D42/E42-1)*100</f>
        <v>49.318181818181813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0</v>
      </c>
      <c r="E9" s="21">
        <f>A406主要畜禽生产情况过录表!D24</f>
        <v>38</v>
      </c>
      <c r="F9" s="78">
        <f>A406主要畜禽生产情况过录表!D25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0</v>
      </c>
      <c r="E10" s="21">
        <f>A406主要畜禽生产情况过录表!E24</f>
        <v>15</v>
      </c>
      <c r="F10" s="78">
        <f>A406主要畜禽生产情况过录表!E25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42</v>
      </c>
      <c r="E11" s="21">
        <f>A406主要畜禽生产情况过录表!F24</f>
        <v>19</v>
      </c>
      <c r="F11" s="78">
        <f>A406主要畜禽生产情况过录表!F25</f>
        <v>121.05263157894738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42</v>
      </c>
      <c r="E12" s="21">
        <f>A406主要畜禽生产情况过录表!G24</f>
        <v>19</v>
      </c>
      <c r="F12" s="78">
        <f>A406主要畜禽生产情况过录表!G25</f>
        <v>121.05263157894738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10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10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24500</v>
      </c>
      <c r="E18" s="21">
        <f>A406主要畜禽生产情况过录表!M24</f>
        <v>8402</v>
      </c>
      <c r="F18" s="78">
        <f>A406主要畜禽生产情况过录表!M25</f>
        <v>191.59723875267792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24500</v>
      </c>
      <c r="E19" s="21">
        <f>A406主要畜禽生产情况过录表!N24</f>
        <v>8334</v>
      </c>
      <c r="F19" s="78">
        <f>A406主要畜禽生产情况过录表!N25</f>
        <v>193.97648188144947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500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24000</v>
      </c>
      <c r="E21" s="21">
        <f>A406主要畜禽生产情况过录表!P24</f>
        <v>13010</v>
      </c>
      <c r="F21" s="78">
        <f>A406主要畜禽生产情况过录表!P25</f>
        <v>84.473481936971552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0</v>
      </c>
      <c r="F23" s="78" t="e">
        <f>A406主要畜禽生产情况过录表!Q25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0</v>
      </c>
      <c r="E24" s="21">
        <f>A406主要畜禽生产情况过录表!R24</f>
        <v>4</v>
      </c>
      <c r="F24" s="78">
        <f>A406主要畜禽生产情况过录表!R25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0</v>
      </c>
      <c r="E28" s="21">
        <f>A406主要畜禽生产情况过录表!V24</f>
        <v>2044</v>
      </c>
      <c r="F28" s="78">
        <f>A406主要畜禽生产情况过录表!V25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0</v>
      </c>
      <c r="E29" s="21">
        <f>A406主要畜禽生产情况过录表!W24</f>
        <v>2007</v>
      </c>
      <c r="F29" s="78">
        <f>A406主要畜禽生产情况过录表!W25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</v>
      </c>
      <c r="F31" s="78" t="e">
        <f>A406主要畜禽生产情况过录表!X25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0.1</v>
      </c>
      <c r="E32" s="21">
        <f>A406主要畜禽生产情况过录表!Y24</f>
        <v>0.25</v>
      </c>
      <c r="F32" s="78">
        <f>A406主要畜禽生产情况过录表!Y25</f>
        <v>-60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0</v>
      </c>
      <c r="E36" s="21">
        <f>A406主要畜禽生产情况过录表!AC24</f>
        <v>3.03</v>
      </c>
      <c r="F36" s="78">
        <f>A406主要畜禽生产情况过录表!AC25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0</v>
      </c>
      <c r="E37" s="21">
        <f>A406主要畜禽生产情况过录表!AD24</f>
        <v>0</v>
      </c>
      <c r="F37" s="78" t="e">
        <f>A406主要畜禽生产情况过录表!AD25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53.2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28.8</v>
      </c>
      <c r="E39" s="21">
        <f>A406主要畜禽生产情况过录表!AF24</f>
        <v>18.14</v>
      </c>
      <c r="F39" s="78">
        <f>A406主要畜禽生产情况过录表!AF25</f>
        <v>58.765159867695701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</v>
      </c>
      <c r="E41" s="33">
        <f>E31+E32+E33+E36</f>
        <v>3.28</v>
      </c>
      <c r="F41" s="34">
        <f>(D41/E41-1)*100</f>
        <v>-96.951219512195124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53.300000000000004</v>
      </c>
      <c r="E42" s="33">
        <f>E38+E40+E41</f>
        <v>3.28</v>
      </c>
      <c r="F42" s="34">
        <f>(D42/E42-1)*100</f>
        <v>1525.0000000000005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12</v>
      </c>
      <c r="E9" s="21">
        <f>A406主要畜禽生产情况过录表!D27</f>
        <v>33</v>
      </c>
      <c r="F9" s="78">
        <f>A406主要畜禽生产情况过录表!D28</f>
        <v>-63.636363636363633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0</v>
      </c>
      <c r="F10" s="78" t="e">
        <f>A406主要畜禽生产情况过录表!E28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58</v>
      </c>
      <c r="E11" s="21">
        <f>A406主要畜禽生产情况过录表!F27</f>
        <v>83</v>
      </c>
      <c r="F11" s="78">
        <f>A406主要畜禽生产情况过录表!F28</f>
        <v>-30.120481927710841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58</v>
      </c>
      <c r="E12" s="21">
        <f>A406主要畜禽生产情况过录表!G27</f>
        <v>83</v>
      </c>
      <c r="F12" s="78">
        <f>A406主要畜禽生产情况过录表!G28</f>
        <v>-30.120481927710841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10</v>
      </c>
      <c r="E15" s="21">
        <f>A406主要畜禽生产情况过录表!J27</f>
        <v>31</v>
      </c>
      <c r="F15" s="78">
        <f>A406主要畜禽生产情况过录表!J28</f>
        <v>-67.741935483870975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10</v>
      </c>
      <c r="E16" s="21">
        <f>A406主要畜禽生产情况过录表!K27</f>
        <v>31</v>
      </c>
      <c r="F16" s="78">
        <f>A406主要畜禽生产情况过录表!K28</f>
        <v>-67.741935483870975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4500</v>
      </c>
      <c r="E18" s="21">
        <f>A406主要畜禽生产情况过录表!M27</f>
        <v>1603</v>
      </c>
      <c r="F18" s="78">
        <f>A406主要畜禽生产情况过录表!M28</f>
        <v>180.72364316905802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4500</v>
      </c>
      <c r="E19" s="21">
        <f>A406主要畜禽生产情况过录表!N27</f>
        <v>1603</v>
      </c>
      <c r="F19" s="78">
        <f>A406主要畜禽生产情况过录表!N28</f>
        <v>180.72364316905802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0</v>
      </c>
      <c r="E20" s="21">
        <f>A406主要畜禽生产情况过录表!O27</f>
        <v>523</v>
      </c>
      <c r="F20" s="78">
        <f>A406主要畜禽生产情况过录表!O28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4500</v>
      </c>
      <c r="E21" s="21">
        <f>A406主要畜禽生产情况过录表!P27</f>
        <v>1842</v>
      </c>
      <c r="F21" s="78">
        <f>A406主要畜禽生产情况过录表!P28</f>
        <v>144.29967426710101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4</v>
      </c>
      <c r="E23" s="21">
        <f>A406主要畜禽生产情况过录表!Q27</f>
        <v>3</v>
      </c>
      <c r="F23" s="78">
        <f>A406主要畜禽生产情况过录表!Q28</f>
        <v>33.333333333333329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0</v>
      </c>
      <c r="E24" s="21">
        <f>A406主要畜禽生产情况过录表!R27</f>
        <v>6</v>
      </c>
      <c r="F24" s="78">
        <f>A406主要畜禽生产情况过录表!R28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0</v>
      </c>
      <c r="E25" s="21">
        <f>A406主要畜禽生产情况过录表!S27</f>
        <v>23</v>
      </c>
      <c r="F25" s="78">
        <f>A406主要畜禽生产情况过录表!S28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0</v>
      </c>
      <c r="E26" s="21">
        <f>A406主要畜禽生产情况过录表!T27</f>
        <v>23</v>
      </c>
      <c r="F26" s="78">
        <f>A406主要畜禽生产情况过录表!T28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4500</v>
      </c>
      <c r="E28" s="21">
        <f>A406主要畜禽生产情况过录表!V27</f>
        <v>327</v>
      </c>
      <c r="F28" s="78">
        <f>A406主要畜禽生产情况过录表!V28</f>
        <v>1276.1467889908256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4500</v>
      </c>
      <c r="E29" s="21">
        <f>A406主要畜禽生产情况过录表!W27</f>
        <v>321</v>
      </c>
      <c r="F29" s="78">
        <f>A406主要畜禽生产情况过录表!W28</f>
        <v>1301.8691588785045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0.46</v>
      </c>
      <c r="E31" s="21">
        <f>A406主要畜禽生产情况过录表!X27</f>
        <v>0.02</v>
      </c>
      <c r="F31" s="78">
        <f>A406主要畜禽生产情况过录表!X28</f>
        <v>2200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1</v>
      </c>
      <c r="E32" s="21">
        <f>A406主要畜禽生产情况过录表!Y27</f>
        <v>0.18</v>
      </c>
      <c r="F32" s="78">
        <f>A406主要畜禽生产情况过录表!Y28</f>
        <v>0.22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0.08</v>
      </c>
      <c r="E33" s="21">
        <f>A406主要畜禽生产情况过录表!Z27</f>
        <v>0.28999999999999998</v>
      </c>
      <c r="F33" s="78">
        <f>A406主要畜禽生产情况过录表!Z28</f>
        <v>-72.41379310344827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0.08</v>
      </c>
      <c r="E34" s="21">
        <f>A406主要畜禽生产情况过录表!AA27</f>
        <v>0.28999999999999998</v>
      </c>
      <c r="F34" s="78">
        <f>A406主要畜禽生产情况过录表!AA28</f>
        <v>-72.41379310344827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6.68</v>
      </c>
      <c r="E36" s="21">
        <f>A406主要畜禽生产情况过录表!AC27</f>
        <v>2.0099999999999998</v>
      </c>
      <c r="F36" s="78">
        <f>A406主要畜禽生产情况过录表!AC28</f>
        <v>232.33830845771149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1.22</v>
      </c>
      <c r="E37" s="21">
        <f>A406主要畜禽生产情况过录表!AD27</f>
        <v>0.53</v>
      </c>
      <c r="F37" s="78">
        <f>A406主要畜禽生产情况过录表!AD28</f>
        <v>130.18867924528303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13.6</v>
      </c>
      <c r="E38" s="21">
        <f>A406主要畜禽生产情况过录表!AE27</f>
        <v>18.13</v>
      </c>
      <c r="F38" s="78">
        <f>A406主要畜禽生产情况过录表!AE28</f>
        <v>-24.986210700496414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12.8</v>
      </c>
      <c r="E39" s="21">
        <f>A406主要畜禽生产情况过录表!AF27</f>
        <v>2.76</v>
      </c>
      <c r="F39" s="78">
        <f>A406主要畜禽生产情况过录表!AF28</f>
        <v>363.76811594202911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8.2199999999999989</v>
      </c>
      <c r="E41" s="33">
        <f>E31+E32+E33+E36</f>
        <v>2.5</v>
      </c>
      <c r="F41" s="34">
        <f>(D41/E41-1)*100</f>
        <v>228.79999999999993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21.82</v>
      </c>
      <c r="E42" s="33">
        <f>E38+E40+E41</f>
        <v>20.63</v>
      </c>
      <c r="F42" s="34">
        <f>(D42/E42-1)*100</f>
        <v>5.7682985942801857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79</v>
      </c>
      <c r="E9" s="21">
        <f>A406主要畜禽生产情况过录表!D30</f>
        <v>71</v>
      </c>
      <c r="F9" s="78">
        <f>A406主要畜禽生产情况过录表!D31</f>
        <v>11.267605633802823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13</v>
      </c>
      <c r="E10" s="21">
        <f>A406主要畜禽生产情况过录表!E30</f>
        <v>5</v>
      </c>
      <c r="F10" s="78">
        <f>A406主要畜禽生产情况过录表!E31</f>
        <v>160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26</v>
      </c>
      <c r="E11" s="21">
        <f>A406主要畜禽生产情况过录表!F30</f>
        <v>124</v>
      </c>
      <c r="F11" s="78">
        <f>A406主要畜禽生产情况过录表!F31</f>
        <v>-79.032258064516128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26</v>
      </c>
      <c r="E12" s="21">
        <f>A406主要畜禽生产情况过录表!G30</f>
        <v>124</v>
      </c>
      <c r="F12" s="78">
        <f>A406主要畜禽生产情况过录表!G31</f>
        <v>-79.032258064516128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45</v>
      </c>
      <c r="E15" s="21">
        <f>A406主要畜禽生产情况过录表!J30</f>
        <v>33</v>
      </c>
      <c r="F15" s="78">
        <f>A406主要畜禽生产情况过录表!J31</f>
        <v>36.363636363636353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45</v>
      </c>
      <c r="E16" s="21">
        <f>A406主要畜禽生产情况过录表!K30</f>
        <v>33</v>
      </c>
      <c r="F16" s="78">
        <f>A406主要畜禽生产情况过录表!K31</f>
        <v>36.363636363636353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7000</v>
      </c>
      <c r="E18" s="21">
        <f>A406主要畜禽生产情况过录表!M30</f>
        <v>6912</v>
      </c>
      <c r="F18" s="78">
        <f>A406主要畜禽生产情况过录表!M31</f>
        <v>1.2731481481481399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5000</v>
      </c>
      <c r="E19" s="21">
        <f>A406主要畜禽生产情况过录表!N30</f>
        <v>6912</v>
      </c>
      <c r="F19" s="78">
        <f>A406主要畜禽生产情况过录表!N31</f>
        <v>-27.662037037037035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5000</v>
      </c>
      <c r="E20" s="21">
        <f>A406主要畜禽生产情况过录表!O30</f>
        <v>2721</v>
      </c>
      <c r="F20" s="78">
        <f>A406主要畜禽生产情况过录表!O31</f>
        <v>83.755972069092238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0</v>
      </c>
      <c r="F21" s="78" t="e">
        <f>A406主要畜禽生产情况过录表!P31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34</v>
      </c>
      <c r="E23" s="21">
        <f>A406主要畜禽生产情况过录表!Q30</f>
        <v>4</v>
      </c>
      <c r="F23" s="78">
        <f>A406主要畜禽生产情况过录表!Q31</f>
        <v>750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47</v>
      </c>
      <c r="E24" s="21">
        <f>A406主要畜禽生产情况过录表!R30</f>
        <v>6</v>
      </c>
      <c r="F24" s="78">
        <f>A406主要畜禽生产情况过录表!R31</f>
        <v>683.33333333333326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1</v>
      </c>
      <c r="E25" s="21">
        <f>A406主要畜禽生产情况过录表!S30</f>
        <v>19</v>
      </c>
      <c r="F25" s="78">
        <f>A406主要畜禽生产情况过录表!S31</f>
        <v>-94.736842105263165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1</v>
      </c>
      <c r="E26" s="21">
        <f>A406主要畜禽生产情况过录表!T30</f>
        <v>19</v>
      </c>
      <c r="F26" s="78">
        <f>A406主要畜禽生产情况过录表!T31</f>
        <v>-94.736842105263165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0</v>
      </c>
      <c r="E28" s="21">
        <f>A406主要畜禽生产情况过录表!V30</f>
        <v>85</v>
      </c>
      <c r="F28" s="78">
        <f>A406主要畜禽生产情况过录表!V31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0</v>
      </c>
      <c r="E29" s="21">
        <f>A406主要畜禽生产情况过录表!W30</f>
        <v>82</v>
      </c>
      <c r="F29" s="78">
        <f>A406主要畜禽生产情况过录表!W31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</v>
      </c>
      <c r="E31" s="21">
        <f>A406主要畜禽生产情况过录表!X30</f>
        <v>0.39</v>
      </c>
      <c r="F31" s="78">
        <f>A406主要畜禽生产情况过录表!X31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3.83</v>
      </c>
      <c r="E32" s="21">
        <f>A406主要畜禽生产情况过录表!Y30</f>
        <v>0.38</v>
      </c>
      <c r="F32" s="78">
        <f>A406主要畜禽生产情况过录表!Y31</f>
        <v>907.89473684210532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1.7999999999999999E-2</v>
      </c>
      <c r="E33" s="21">
        <f>A406主要畜禽生产情况过录表!Z30</f>
        <v>0.46</v>
      </c>
      <c r="F33" s="78">
        <f>A406主要畜禽生产情况过录表!Z31</f>
        <v>-96.086956521739125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1.7999999999999999E-2</v>
      </c>
      <c r="E34" s="21">
        <f>A406主要畜禽生产情况过录表!AA30</f>
        <v>0.46</v>
      </c>
      <c r="F34" s="78">
        <f>A406主要畜禽生产情况过录表!AA31</f>
        <v>-96.086956521739125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1.91</v>
      </c>
      <c r="E36" s="21">
        <f>A406主要畜禽生产情况过录表!AC30</f>
        <v>2.68</v>
      </c>
      <c r="F36" s="78">
        <f>A406主要畜禽生产情况过录表!AC31</f>
        <v>-28.731343283582099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0.1</v>
      </c>
      <c r="E37" s="21">
        <f>A406主要畜禽生产情况过录表!AD30</f>
        <v>0.52</v>
      </c>
      <c r="F37" s="78">
        <f>A406主要畜禽生产情况过录表!AD31</f>
        <v>-80.769230769230774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0</v>
      </c>
      <c r="E38" s="21">
        <f>A406主要畜禽生产情况过录表!AE30</f>
        <v>16.57</v>
      </c>
      <c r="F38" s="78">
        <f>A406主要畜禽生产情况过录表!AE31</f>
        <v>-100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0</v>
      </c>
      <c r="E39" s="21">
        <f>A406主要畜禽生产情况过录表!AF30</f>
        <v>0</v>
      </c>
      <c r="F39" s="78" t="e">
        <f>A406主要畜禽生产情况过录表!AF31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5.758</v>
      </c>
      <c r="E41" s="33">
        <f>E31+E32+E33+E36</f>
        <v>3.91</v>
      </c>
      <c r="F41" s="34">
        <f>(D41/E41-1)*100</f>
        <v>47.263427109974423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5.758</v>
      </c>
      <c r="E42" s="33">
        <f>E38+E40+E41</f>
        <v>20.48</v>
      </c>
      <c r="F42" s="34">
        <f>(D42/E42-1)*100</f>
        <v>-71.884765625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I24" sqref="I24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269</v>
      </c>
      <c r="E9" s="21">
        <f>A406主要畜禽生产情况过录表!D33</f>
        <v>283</v>
      </c>
      <c r="F9" s="78">
        <f>A406主要畜禽生产情况过录表!D34</f>
        <v>-4.9469964664310968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42</v>
      </c>
      <c r="E10" s="21">
        <f>A406主要畜禽生产情况过录表!E33</f>
        <v>19</v>
      </c>
      <c r="F10" s="78">
        <f>A406主要畜禽生产情况过录表!E34</f>
        <v>121.05263157894738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130</v>
      </c>
      <c r="E11" s="21">
        <f>A406主要畜禽生产情况过录表!F33</f>
        <v>130</v>
      </c>
      <c r="F11" s="78">
        <f>A406主要畜禽生产情况过录表!F34</f>
        <v>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130</v>
      </c>
      <c r="E12" s="21">
        <f>A406主要畜禽生产情况过录表!G33</f>
        <v>130</v>
      </c>
      <c r="F12" s="78">
        <f>A406主要畜禽生产情况过录表!G34</f>
        <v>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200</v>
      </c>
      <c r="E15" s="21">
        <f>A406主要畜禽生产情况过录表!J33</f>
        <v>167</v>
      </c>
      <c r="F15" s="78">
        <f>A406主要畜禽生产情况过录表!J34</f>
        <v>19.760479041916156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200</v>
      </c>
      <c r="E16" s="21">
        <f>A406主要畜禽生产情况过录表!K33</f>
        <v>167</v>
      </c>
      <c r="F16" s="78">
        <f>A406主要畜禽生产情况过录表!K34</f>
        <v>19.760479041916156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10</v>
      </c>
      <c r="E23" s="21">
        <f>A406主要畜禽生产情况过录表!Q33</f>
        <v>5</v>
      </c>
      <c r="F23" s="78">
        <f>A406主要畜禽生产情况过录表!Q34</f>
        <v>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23</v>
      </c>
      <c r="E24" s="21">
        <f>A406主要畜禽生产情况过录表!R33</f>
        <v>5</v>
      </c>
      <c r="F24" s="78">
        <f>A406主要畜禽生产情况过录表!R34</f>
        <v>359.99999999999994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5</v>
      </c>
      <c r="E25" s="21">
        <f>A406主要畜禽生产情况过录表!S33</f>
        <v>0</v>
      </c>
      <c r="F25" s="78" t="e">
        <f>A406主要畜禽生产情况过录表!S34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5</v>
      </c>
      <c r="E26" s="21">
        <f>A406主要畜禽生产情况过录表!T33</f>
        <v>0</v>
      </c>
      <c r="F26" s="78" t="e">
        <f>A406主要畜禽生产情况过录表!T34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0</v>
      </c>
      <c r="F28" s="78" t="e">
        <f>A406主要畜禽生产情况过录表!V34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0</v>
      </c>
      <c r="F29" s="78" t="e">
        <f>A406主要畜禽生产情况过录表!W34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0</v>
      </c>
      <c r="E31" s="21">
        <f>A406主要畜禽生产情况过录表!X33</f>
        <v>0.57999999999999996</v>
      </c>
      <c r="F31" s="78">
        <f>A406主要畜禽生产情况过录表!X34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1.1000000000000001</v>
      </c>
      <c r="E32" s="21">
        <f>A406主要畜禽生产情况过录表!Y33</f>
        <v>1.24</v>
      </c>
      <c r="F32" s="78">
        <f>A406主要畜禽生产情况过录表!Y34</f>
        <v>-11.290322580645151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0.16</v>
      </c>
      <c r="E33" s="21">
        <f>A406主要畜禽生产情况过录表!Z33</f>
        <v>0.59</v>
      </c>
      <c r="F33" s="78">
        <f>A406主要畜禽生产情况过录表!Z34</f>
        <v>-72.881355932203391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0.16</v>
      </c>
      <c r="E34" s="21">
        <f>A406主要畜禽生产情况过录表!AA33</f>
        <v>0.59</v>
      </c>
      <c r="F34" s="78">
        <f>A406主要畜禽生产情况过录表!AA34</f>
        <v>-72.881355932203391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0.24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0.38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1.26</v>
      </c>
      <c r="E41" s="33">
        <f>E31+E32+E33+E36</f>
        <v>2.6499999999999995</v>
      </c>
      <c r="F41" s="34">
        <f>(D41/E41-1)*100</f>
        <v>-52.452830188679236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1.26</v>
      </c>
      <c r="E42" s="33">
        <f>E38+E40+E41</f>
        <v>2.6499999999999995</v>
      </c>
      <c r="F42" s="34">
        <f>(D42/E42-1)*100</f>
        <v>-52.452830188679236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5" sqref="B5:D5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177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36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10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4</v>
      </c>
      <c r="E11" s="21">
        <f>A406主要畜禽生产情况过录表!F36</f>
        <v>9</v>
      </c>
      <c r="F11" s="78">
        <f>A406主要畜禽生产情况过录表!F37</f>
        <v>-55.555555555555557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4</v>
      </c>
      <c r="E12" s="21">
        <f>A406主要畜禽生产情况过录表!G36</f>
        <v>9</v>
      </c>
      <c r="F12" s="78">
        <f>A406主要畜禽生产情况过录表!G37</f>
        <v>-55.555555555555557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20</v>
      </c>
      <c r="E15" s="21">
        <f>A406主要畜禽生产情况过录表!J36</f>
        <v>121</v>
      </c>
      <c r="F15" s="78">
        <f>A406主要畜禽生产情况过录表!J37</f>
        <v>-83.471074380165291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20</v>
      </c>
      <c r="E16" s="21">
        <f>A406主要畜禽生产情况过录表!K36</f>
        <v>121</v>
      </c>
      <c r="F16" s="78">
        <f>A406主要畜禽生产情况过录表!K37</f>
        <v>-83.471074380165291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50</v>
      </c>
      <c r="E18" s="21">
        <f>A406主要畜禽生产情况过录表!M36</f>
        <v>76</v>
      </c>
      <c r="F18" s="78">
        <f>A406主要畜禽生产情况过录表!M37</f>
        <v>-34.210526315789465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0</v>
      </c>
      <c r="E19" s="21">
        <f>A406主要畜禽生产情况过录表!N36</f>
        <v>76</v>
      </c>
      <c r="F19" s="78">
        <f>A406主要畜禽生产情况过录表!N37</f>
        <v>-100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0</v>
      </c>
      <c r="E20" s="21">
        <f>A406主要畜禽生产情况过录表!O36</f>
        <v>32</v>
      </c>
      <c r="F20" s="78">
        <f>A406主要畜禽生产情况过录表!O37</f>
        <v>-100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28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11</v>
      </c>
      <c r="E24" s="21">
        <f>A406主要畜禽生产情况过录表!R36</f>
        <v>6</v>
      </c>
      <c r="F24" s="78">
        <f>A406主要畜禽生产情况过录表!R37</f>
        <v>83.333333333333329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0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0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0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N15" sqref="N15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178</v>
      </c>
      <c r="B5" s="108" t="s">
        <v>185</v>
      </c>
      <c r="C5" s="108"/>
      <c r="D5" s="108"/>
      <c r="E5" s="6" t="s">
        <v>38</v>
      </c>
      <c r="F5" s="7" t="s">
        <v>182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95</v>
      </c>
      <c r="E15" s="21">
        <f>A406主要畜禽生产情况过录表!J39</f>
        <v>50</v>
      </c>
      <c r="F15" s="78">
        <f>A406主要畜禽生产情况过录表!J40</f>
        <v>89.999999999999986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95</v>
      </c>
      <c r="E16" s="21">
        <f>A406主要畜禽生产情况过录表!K39</f>
        <v>50</v>
      </c>
      <c r="F16" s="78">
        <f>A406主要畜禽生产情况过录表!K40</f>
        <v>89.999999999999986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0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0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2023-03-29T07:43:34Z</cp:lastPrinted>
  <dcterms:created xsi:type="dcterms:W3CDTF">2020-02-24T07:44:00Z</dcterms:created>
  <dcterms:modified xsi:type="dcterms:W3CDTF">2023-09-27T07:12:14Z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